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5\II_230 Mariánské Lázně - Stanoviště, I. etapa (SFDI)\rozpočet\"/>
    </mc:Choice>
  </mc:AlternateContent>
  <bookViews>
    <workbookView xWindow="240" yWindow="120" windowWidth="14940" windowHeight="9225"/>
  </bookViews>
  <sheets>
    <sheet name="Souhrn" sheetId="1" r:id="rId1"/>
    <sheet name="0 - 00" sheetId="2" r:id="rId2"/>
    <sheet name="1 - 01" sheetId="3" r:id="rId3"/>
    <sheet name="2 - 01" sheetId="4" r:id="rId4"/>
    <sheet name="3 - 02" sheetId="5" r:id="rId5"/>
    <sheet name="4 - 03" sheetId="6" r:id="rId6"/>
    <sheet name="5 - 04" sheetId="7" r:id="rId7"/>
    <sheet name="6 - 09" sheetId="8" r:id="rId8"/>
    <sheet name="7 - 10" sheetId="9" r:id="rId9"/>
    <sheet name="8 - 01" sheetId="10" r:id="rId10"/>
  </sheets>
  <definedNames>
    <definedName name="_xlnm.Print_Area" localSheetId="0">Souhrn!$A$1:$G$36</definedName>
    <definedName name="_xlnm.Print_Titles" localSheetId="0">Souhrn!$17:$19</definedName>
    <definedName name="_xlnm.Print_Area" localSheetId="1">'0 - 00'!$A$1:$M$78</definedName>
    <definedName name="_xlnm.Print_Titles" localSheetId="1">'0 - 00'!$22:$24</definedName>
    <definedName name="_xlnm.Print_Area" localSheetId="2">'1 - 01'!$A$1:$M$129</definedName>
    <definedName name="_xlnm.Print_Titles" localSheetId="2">'1 - 01'!$26:$28</definedName>
    <definedName name="_xlnm.Print_Area" localSheetId="3">'2 - 01'!$A$1:$M$149</definedName>
    <definedName name="_xlnm.Print_Titles" localSheetId="3">'2 - 01'!$26:$28</definedName>
    <definedName name="_xlnm.Print_Area" localSheetId="4">'3 - 02'!$A$1:$M$149</definedName>
    <definedName name="_xlnm.Print_Titles" localSheetId="4">'3 - 02'!$26:$28</definedName>
    <definedName name="_xlnm.Print_Area" localSheetId="5">'4 - 03'!$A$1:$M$154</definedName>
    <definedName name="_xlnm.Print_Titles" localSheetId="5">'4 - 03'!$26:$28</definedName>
    <definedName name="_xlnm.Print_Area" localSheetId="6">'5 - 04'!$A$1:$M$149</definedName>
    <definedName name="_xlnm.Print_Titles" localSheetId="6">'5 - 04'!$26:$28</definedName>
    <definedName name="_xlnm.Print_Area" localSheetId="7">'6 - 09'!$A$1:$M$71</definedName>
    <definedName name="_xlnm.Print_Titles" localSheetId="7">'6 - 09'!$24:$26</definedName>
    <definedName name="_xlnm.Print_Area" localSheetId="8">'7 - 10'!$A$1:$M$73</definedName>
    <definedName name="_xlnm.Print_Titles" localSheetId="8">'7 - 10'!$22:$24</definedName>
    <definedName name="_xlnm.Print_Area" localSheetId="9">'8 - 01'!$A$1:$M$48</definedName>
    <definedName name="_xlnm.Print_Titles" localSheetId="9">'8 - 01'!$22:$24</definedName>
  </definedNames>
  <calcPr/>
</workbook>
</file>

<file path=xl/calcChain.xml><?xml version="1.0" encoding="utf-8"?>
<calcChain xmlns="http://schemas.openxmlformats.org/spreadsheetml/2006/main">
  <c i="10" l="1" r="J31"/>
  <c r="R26"/>
  <c r="R31"/>
  <c r="Q26"/>
  <c r="Q31"/>
  <c r="S31"/>
  <c r="S20"/>
  <c r="A13"/>
  <c r="R11"/>
  <c r="Q11"/>
  <c r="S11"/>
  <c i="1" r="S32"/>
  <c i="9" r="J56"/>
  <c r="R51"/>
  <c r="Q51"/>
  <c r="R46"/>
  <c r="Q46"/>
  <c r="R41"/>
  <c r="Q41"/>
  <c r="R36"/>
  <c r="Q36"/>
  <c r="R31"/>
  <c r="Q31"/>
  <c r="R26"/>
  <c r="R56"/>
  <c r="Q26"/>
  <c r="Q56"/>
  <c r="S56"/>
  <c r="S20"/>
  <c r="A13"/>
  <c r="R11"/>
  <c r="Q11"/>
  <c r="S11"/>
  <c i="1" r="S30"/>
  <c i="8" r="J54"/>
  <c r="R49"/>
  <c r="R54"/>
  <c r="Q49"/>
  <c r="Q54"/>
  <c r="S54"/>
  <c r="S22"/>
  <c r="J46"/>
  <c r="R41"/>
  <c r="Q41"/>
  <c r="R36"/>
  <c r="R46"/>
  <c r="Q36"/>
  <c r="Q46"/>
  <c r="S46"/>
  <c r="S21"/>
  <c r="J33"/>
  <c r="R28"/>
  <c r="R33"/>
  <c r="Q28"/>
  <c r="Q33"/>
  <c r="S33"/>
  <c r="S20"/>
  <c r="A13"/>
  <c r="R11"/>
  <c r="Q11"/>
  <c r="S11"/>
  <c i="1" r="S29"/>
  <c i="7" r="J132"/>
  <c r="R127"/>
  <c r="Q127"/>
  <c r="R122"/>
  <c r="Q122"/>
  <c r="R117"/>
  <c r="R132"/>
  <c r="Q117"/>
  <c r="Q132"/>
  <c r="S132"/>
  <c r="S24"/>
  <c r="J114"/>
  <c r="R109"/>
  <c r="Q109"/>
  <c r="R104"/>
  <c r="R114"/>
  <c r="Q104"/>
  <c r="Q114"/>
  <c r="S114"/>
  <c r="S23"/>
  <c r="J101"/>
  <c r="R96"/>
  <c r="Q96"/>
  <c r="R91"/>
  <c r="Q91"/>
  <c r="R86"/>
  <c r="Q86"/>
  <c r="R81"/>
  <c r="R101"/>
  <c r="Q81"/>
  <c r="Q101"/>
  <c r="S101"/>
  <c r="S22"/>
  <c r="J78"/>
  <c r="R73"/>
  <c r="Q73"/>
  <c r="R68"/>
  <c r="Q68"/>
  <c r="R63"/>
  <c r="Q63"/>
  <c r="R58"/>
  <c r="Q58"/>
  <c r="R53"/>
  <c r="Q53"/>
  <c r="R48"/>
  <c r="Q48"/>
  <c r="R43"/>
  <c r="R78"/>
  <c r="Q43"/>
  <c r="Q78"/>
  <c r="S78"/>
  <c r="S21"/>
  <c r="J40"/>
  <c r="R35"/>
  <c r="Q35"/>
  <c r="R30"/>
  <c r="R40"/>
  <c r="Q30"/>
  <c r="Q40"/>
  <c r="S40"/>
  <c r="S20"/>
  <c r="A13"/>
  <c r="R11"/>
  <c r="Q11"/>
  <c r="S11"/>
  <c i="1" r="S28"/>
  <c i="6" r="J137"/>
  <c r="R132"/>
  <c r="Q132"/>
  <c r="R127"/>
  <c r="Q127"/>
  <c r="R122"/>
  <c r="R137"/>
  <c r="Q122"/>
  <c r="Q137"/>
  <c r="S137"/>
  <c r="S24"/>
  <c r="J119"/>
  <c r="R114"/>
  <c r="Q114"/>
  <c r="R109"/>
  <c r="R119"/>
  <c r="Q109"/>
  <c r="Q119"/>
  <c r="S119"/>
  <c r="S23"/>
  <c r="J106"/>
  <c r="R101"/>
  <c r="Q101"/>
  <c r="R96"/>
  <c r="Q96"/>
  <c r="R91"/>
  <c r="Q91"/>
  <c r="R86"/>
  <c r="Q86"/>
  <c r="R81"/>
  <c r="R106"/>
  <c r="Q81"/>
  <c r="Q106"/>
  <c r="S106"/>
  <c r="S22"/>
  <c r="J78"/>
  <c r="R73"/>
  <c r="Q73"/>
  <c r="R68"/>
  <c r="Q68"/>
  <c r="R63"/>
  <c r="Q63"/>
  <c r="R58"/>
  <c r="Q58"/>
  <c r="R53"/>
  <c r="Q53"/>
  <c r="R48"/>
  <c r="Q48"/>
  <c r="R43"/>
  <c r="R78"/>
  <c r="Q43"/>
  <c r="Q78"/>
  <c r="S78"/>
  <c r="S21"/>
  <c r="J40"/>
  <c r="R35"/>
  <c r="Q35"/>
  <c r="R30"/>
  <c r="R40"/>
  <c r="Q30"/>
  <c r="Q40"/>
  <c r="S40"/>
  <c r="S20"/>
  <c r="A13"/>
  <c r="R11"/>
  <c r="Q11"/>
  <c r="S11"/>
  <c i="1" r="S27"/>
  <c i="5" r="J132"/>
  <c r="R127"/>
  <c r="Q127"/>
  <c r="R122"/>
  <c r="Q122"/>
  <c r="R117"/>
  <c r="R132"/>
  <c r="Q117"/>
  <c r="Q132"/>
  <c r="S132"/>
  <c r="S24"/>
  <c r="J114"/>
  <c r="R109"/>
  <c r="Q109"/>
  <c r="R104"/>
  <c r="R114"/>
  <c r="Q104"/>
  <c r="Q114"/>
  <c r="S114"/>
  <c r="S23"/>
  <c r="J101"/>
  <c r="R96"/>
  <c r="Q96"/>
  <c r="R91"/>
  <c r="Q91"/>
  <c r="R86"/>
  <c r="Q86"/>
  <c r="R81"/>
  <c r="R101"/>
  <c r="Q81"/>
  <c r="Q101"/>
  <c r="S101"/>
  <c r="S22"/>
  <c r="J78"/>
  <c r="R73"/>
  <c r="Q73"/>
  <c r="R68"/>
  <c r="Q68"/>
  <c r="R63"/>
  <c r="Q63"/>
  <c r="R58"/>
  <c r="Q58"/>
  <c r="R53"/>
  <c r="Q53"/>
  <c r="R48"/>
  <c r="Q48"/>
  <c r="R43"/>
  <c r="R78"/>
  <c r="Q43"/>
  <c r="Q78"/>
  <c r="J40"/>
  <c r="R35"/>
  <c r="Q35"/>
  <c r="R30"/>
  <c r="R40"/>
  <c r="Q30"/>
  <c r="Q40"/>
  <c r="S40"/>
  <c r="S20"/>
  <c r="A13"/>
  <c r="R11"/>
  <c r="Q11"/>
  <c r="S11"/>
  <c i="1" r="S26"/>
  <c i="4" r="J132"/>
  <c r="R127"/>
  <c r="Q127"/>
  <c r="R122"/>
  <c r="Q122"/>
  <c r="R117"/>
  <c r="Q117"/>
  <c r="R112"/>
  <c r="R132"/>
  <c r="Q112"/>
  <c r="Q132"/>
  <c r="S132"/>
  <c r="S24"/>
  <c r="J109"/>
  <c r="R104"/>
  <c r="Q104"/>
  <c r="R99"/>
  <c r="Q99"/>
  <c r="R94"/>
  <c r="Q94"/>
  <c r="R89"/>
  <c r="Q89"/>
  <c r="R84"/>
  <c r="R109"/>
  <c r="Q84"/>
  <c r="Q109"/>
  <c r="S109"/>
  <c r="S23"/>
  <c r="J81"/>
  <c r="R76"/>
  <c r="Q76"/>
  <c r="R71"/>
  <c r="R81"/>
  <c r="Q71"/>
  <c r="Q81"/>
  <c r="S81"/>
  <c r="S22"/>
  <c r="J68"/>
  <c r="R63"/>
  <c r="Q63"/>
  <c r="R58"/>
  <c r="Q58"/>
  <c r="R53"/>
  <c r="Q53"/>
  <c r="R48"/>
  <c r="Q48"/>
  <c r="R43"/>
  <c r="R68"/>
  <c r="Q43"/>
  <c r="Q68"/>
  <c r="S68"/>
  <c r="S21"/>
  <c r="J40"/>
  <c r="R35"/>
  <c r="Q35"/>
  <c r="R30"/>
  <c r="R40"/>
  <c r="Q30"/>
  <c r="Q40"/>
  <c r="S40"/>
  <c r="S20"/>
  <c r="A13"/>
  <c r="R11"/>
  <c r="Q11"/>
  <c r="S11"/>
  <c i="1" r="S25"/>
  <c i="3" r="J112"/>
  <c r="R107"/>
  <c r="R112"/>
  <c r="Q107"/>
  <c r="Q112"/>
  <c r="S112"/>
  <c r="S24"/>
  <c r="J104"/>
  <c r="R99"/>
  <c r="Q99"/>
  <c r="R94"/>
  <c r="R104"/>
  <c r="Q94"/>
  <c r="Q104"/>
  <c r="S104"/>
  <c r="S23"/>
  <c r="J91"/>
  <c r="R86"/>
  <c r="R91"/>
  <c r="Q86"/>
  <c r="Q91"/>
  <c r="S91"/>
  <c r="S22"/>
  <c r="J83"/>
  <c r="R78"/>
  <c r="Q78"/>
  <c r="R73"/>
  <c r="Q73"/>
  <c r="R68"/>
  <c r="Q68"/>
  <c r="R63"/>
  <c r="Q63"/>
  <c r="R58"/>
  <c r="Q58"/>
  <c r="R53"/>
  <c r="Q53"/>
  <c r="R48"/>
  <c r="R83"/>
  <c r="Q48"/>
  <c r="Q83"/>
  <c r="S83"/>
  <c r="S21"/>
  <c r="J45"/>
  <c r="R40"/>
  <c r="Q40"/>
  <c r="R35"/>
  <c r="Q35"/>
  <c r="R30"/>
  <c r="R45"/>
  <c r="Q30"/>
  <c r="Q45"/>
  <c r="S45"/>
  <c r="S20"/>
  <c r="A13"/>
  <c r="R11"/>
  <c r="Q11"/>
  <c r="S11"/>
  <c i="1" r="S23"/>
  <c i="2" r="J61"/>
  <c r="R56"/>
  <c r="Q56"/>
  <c r="R51"/>
  <c r="Q51"/>
  <c r="R46"/>
  <c r="Q46"/>
  <c r="R41"/>
  <c r="Q41"/>
  <c r="R36"/>
  <c r="Q36"/>
  <c r="R31"/>
  <c r="Q31"/>
  <c r="R26"/>
  <c r="R61"/>
  <c r="Q26"/>
  <c r="Q61"/>
  <c r="S61"/>
  <c r="S20"/>
  <c r="A13"/>
  <c r="S11"/>
  <c i="1" r="S21"/>
  <c i="2" r="R11"/>
  <c r="Q11"/>
  <c i="1" r="F32"/>
  <c r="D32"/>
  <c r="F31"/>
  <c r="D31"/>
  <c r="F30"/>
  <c r="D30"/>
  <c r="F29"/>
  <c r="D29"/>
  <c r="F28"/>
  <c r="D28"/>
  <c r="F27"/>
  <c r="D27"/>
  <c r="F26"/>
  <c r="D26"/>
  <c r="F25"/>
  <c r="D25"/>
  <c r="F24"/>
  <c r="D24"/>
  <c r="F23"/>
  <c r="D23"/>
  <c r="F22"/>
  <c r="D22"/>
  <c r="F21"/>
  <c r="D21"/>
  <c r="F20"/>
  <c r="D20"/>
  <c i="5" l="1" r="S78"/>
  <c r="S21"/>
</calcChain>
</file>

<file path=xl/sharedStrings.xml><?xml version="1.0" encoding="utf-8"?>
<sst xmlns="http://schemas.openxmlformats.org/spreadsheetml/2006/main">
  <si>
    <t>SOUHRNNÝ LIST STAVBY</t>
  </si>
  <si>
    <t>STAVBA</t>
  </si>
  <si>
    <t>TÚ_S_095_1 - II/230 Mariánské Lázně - Stanoviště - I. etapa</t>
  </si>
  <si>
    <t>15.05.2025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</si>
  <si>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</si>
  <si>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</si>
  <si>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</si>
  <si>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</si>
  <si>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</si>
  <si>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</si>
  <si>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</si>
  <si>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</si>
  <si>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</si>
  <si>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</si>
  <si>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</si>
  <si>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</si>
  <si>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</si>
  <si>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</si>
  <si>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</si>
  <si>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</si>
  <si>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I. etapa</t>
  </si>
  <si>
    <t xml:space="preserve">   └ 00 ꜛ</t>
  </si>
  <si>
    <t>Vedlejší a ostatní náklady</t>
  </si>
  <si>
    <t xml:space="preserve">   └ 01 ꜛ</t>
  </si>
  <si>
    <t>SO 000 - Objekty přípravy staveniště</t>
  </si>
  <si>
    <t xml:space="preserve">      └ 01 ꜛ</t>
  </si>
  <si>
    <t>SO 000 - Bourací a přípravné práce</t>
  </si>
  <si>
    <t xml:space="preserve">   └ 02 ꜛ</t>
  </si>
  <si>
    <t>SO 100 - Stavební objekty</t>
  </si>
  <si>
    <t>SO 101 - Větev A - vozovka II/ 230, S 8,0/90 a součásti dl. 1.730,00 m</t>
  </si>
  <si>
    <t xml:space="preserve">      └ 02 ꜛ</t>
  </si>
  <si>
    <t>SO 110 - Propustek Ø 500 v km 0,136</t>
  </si>
  <si>
    <t xml:space="preserve">      └ 03 ꜛ</t>
  </si>
  <si>
    <t>SO 111 - Propustek Ø 600 v km 0,321</t>
  </si>
  <si>
    <t xml:space="preserve">      └ 04 ꜛ</t>
  </si>
  <si>
    <t>SO 112 - Propustek Ø 800 v km 0,436</t>
  </si>
  <si>
    <t xml:space="preserve">      └ 09 ꜛ</t>
  </si>
  <si>
    <t>Hospodářské sjezdy</t>
  </si>
  <si>
    <t xml:space="preserve">      └ 10 ꜛ</t>
  </si>
  <si>
    <t>Dopravní značení</t>
  </si>
  <si>
    <t xml:space="preserve">   └ 03 ꜛ</t>
  </si>
  <si>
    <t>Objízdné trasy a přechodné značení</t>
  </si>
  <si>
    <t>Přechodné dopravní značení</t>
  </si>
  <si>
    <t>SOUPIS PRACÍ</t>
  </si>
  <si>
    <t xml:space="preserve">Objekt: </t>
  </si>
  <si>
    <t xml:space="preserve">Celková cena (bez DPH): </t>
  </si>
  <si>
    <t>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</si>
  <si>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</si>
  <si>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</si>
  <si>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</si>
  <si>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</si>
  <si>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</si>
  <si>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</si>
  <si>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</si>
  <si>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</si>
  <si>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</si>
  <si>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</si>
  <si>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</si>
  <si>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</si>
  <si>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</si>
  <si>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</si>
  <si>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</si>
  <si>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</si>
  <si>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</si>
  <si>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</si>
  <si>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</si>
  <si>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</si>
  <si>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1,000000 =&gt; A</t>
  </si>
  <si>
    <t>technická specifikace</t>
  </si>
  <si>
    <t xml:space="preserve">zahrnuje veškeré náklady spojené s objednatelem požadovanými pracemi,  
- pro stanovení orientační investorské ceny určete jednotkovou cenu jako 1% odhadované ceny stavby</t>
  </si>
  <si>
    <t>cenová soustava</t>
  </si>
  <si>
    <t>OTSKP 2025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</si>
  <si>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</si>
  <si>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</si>
  <si>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 a po výstavbě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</si>
  <si>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</si>
  <si>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</si>
  <si>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</si>
  <si>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</si>
  <si>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</si>
  <si>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</si>
  <si>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02950</t>
  </si>
  <si>
    <t>OSTATNÍ POŽADAVKY - POSUDKY, KONTROLY, REVIZNÍ ZPRÁVY</t>
  </si>
  <si>
    <t>KUS</t>
  </si>
  <si>
    <t>- mostní list a 1. HMP propustků _x000d_
- pasport propustků</t>
  </si>
  <si>
    <t>3 = 3,000000 =&gt; A</t>
  </si>
  <si>
    <t>02990</t>
  </si>
  <si>
    <t>OSTATNÍ POŽADAVKY - INFORMAČNÍ TABULE</t>
  </si>
  <si>
    <t>DLE PODMÍNEK UVEDENÝCH V ZADÁVACÍ DOKUMENTACI, min. rozměr 2x1m</t>
  </si>
  <si>
    <t>položka zahrnuje: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</si>
  <si>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03730</t>
  </si>
  <si>
    <t>POMOC PRÁCE ZAJIŠŤ NEBO ZŘÍZ OCHRANU INŽENÝRSKÝCH SÍTÍ</t>
  </si>
  <si>
    <t>zahrnuje objednatelem povolené náklady na požadovaná zařízení zhotovitele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</si>
  <si>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</si>
  <si>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</si>
  <si>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</si>
  <si>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</si>
  <si>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</si>
  <si>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</si>
  <si>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01 - SO 000 - Bourací a přípravné práce</t>
  </si>
  <si>
    <t>Zemní práce</t>
  </si>
  <si>
    <t>Základy</t>
  </si>
  <si>
    <t xml:space="preserve">Komunikace </t>
  </si>
  <si>
    <t>Ostatní konstrukce a práce</t>
  </si>
  <si>
    <t>014102</t>
  </si>
  <si>
    <t>a</t>
  </si>
  <si>
    <t>POPLATKY ZA SKLÁDKU</t>
  </si>
  <si>
    <t>t</t>
  </si>
  <si>
    <t>- zemina _x000d_
- položka bude čerpána pouze se souhlasem TDS</t>
  </si>
  <si>
    <t>z položky 13173: 172,418*2,0 = 344,836000 =&gt; A</t>
  </si>
  <si>
    <t>zahrnuje veškeré poplatky provozovateli skládky související s uložením odpadu na skládce.</t>
  </si>
  <si>
    <t>b</t>
  </si>
  <si>
    <t>- asfalty</t>
  </si>
  <si>
    <t>odstranění podkladní vrstvy + krajnice - z položky 11313:_x000d_
24,631*2,4 = 59,114400 =&gt; A _x000d_
čištění vozovky od nánosu - z položky 12911:_x000d_
12315,6*0,01*2,4 = 295,574400 =&gt; B _x000d_
A+B = 354,688800 =&gt; C</t>
  </si>
  <si>
    <t>c</t>
  </si>
  <si>
    <t>- beton</t>
  </si>
  <si>
    <t>odstraněné žlaby a rigoly - z položky 11328:_x000d_
18,75*0,2*2,2 = 8,250000 =&gt; A</t>
  </si>
  <si>
    <t>1 - Zemní práce</t>
  </si>
  <si>
    <t>11313</t>
  </si>
  <si>
    <t>ODSTRANĚNÍ KRYTU ZPEVNĚNÝCH PLOCH S ASFALTOVÝM POJIVEM</t>
  </si>
  <si>
    <t>M3</t>
  </si>
  <si>
    <t>ODSTRANĚNÍ KRYTU ZPEVNĚNÝCH PLOCH S ASFALTOVÝM POJIVEM_x000d_
- včetně naložení, odvozu a uložení na skládku _x000d_
- poplatek za uložení na skládce viz položka 014102.b</t>
  </si>
  <si>
    <t>odstranění podkladní vrstvy pro lokální opravy, 2% z plochy_x000d_
12315,6*0,02*0,1 = 24,631200 =&gt; 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</si>
  <si>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</si>
  <si>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</si>
  <si>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PŘÍKOPŮ, ŽLABŮ A RIGOLŮ Z PŘÍKOPOVÝCH TVÁRNIC</t>
  </si>
  <si>
    <t>M2</t>
  </si>
  <si>
    <t>- odstranění stávajících příkopových žlabů - betonové žlabovnice č. 600 mm_x000d_
- včetně naložení, odvozu a uložení na skládku _x000d_
- poplatek za uložení na skládce viz položka 014102.c_x000d_
- položka bude čerpána pouze se souhlasem TDS</t>
  </si>
  <si>
    <t>odhad - výměna stávajích žlabů cca 25% celkové délky _x000d_
125*0,25*0,6 = 18,750000 =&gt; A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</si>
  <si>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</si>
  <si>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</si>
  <si>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</si>
  <si>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ZPEVNĚNÝCH PLOCH ASFALTOVÝCH _x000d_
- včetně naložení a odvozu na místo určení _x000d_
- část materiálu (313,635 m3) bude využita v rámci stavby - do položky 56960 (SO 101)_x000d_
- zbývající část materiálu (477,469 m3) bude odkoupena zhotovitelem stavby na základě uzavřené kupní smlouvy</t>
  </si>
  <si>
    <t>tl. do 40 mm:_x000d_
- plocha sanací, 2%: _x000d_
12315,6*0,02*0,04 = 9,852480 =&gt; A _x000d_
- křížení s železničním mostem_x000d_
250,0*0,04 = 10,000000 =&gt; B _x000d_
tl. do 50 mm:_x000d_
- odfrézování podkladní vrstvy pro lokální opravy, 2% z plochy_x000d_
12315,6*0,02*0,05 = 12,315600 =&gt; C _x000d_
- odfrézování podkladní vrstvy pro opravu propustků_x000d_
4*100,0*0,05 = 20,000000 =&gt; D _x000d_
tl. do 60 mm:_x000d_
- konstrukční souvrství_x000d_
12315,6*0,06 = 738,936000 =&gt; E _x000d_
A+B+C+D+E = 791,104080 =&gt; F</t>
  </si>
  <si>
    <t>12911</t>
  </si>
  <si>
    <t>ČIŠTĚNÍ VOZOVEK OD NÁNOSU</t>
  </si>
  <si>
    <t>ČIŠTĚNÍ VOZOVEK OD NÁNOSU_x000d_
- včetně naložení, odvozu a uložení na skládku _x000d_
- poplatek za uložení na skládce viz položka 014102.b</t>
  </si>
  <si>
    <t>po odfrézování konstrukčních vrstev:_x000d_
12315,6 = 12315,600000 =&gt; A</t>
  </si>
  <si>
    <t xml:space="preserve"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</si>
  <si>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</si>
  <si>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</si>
  <si>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včetně naložení, odvozu a uložení na skládku _x000d_
- poplatek za uložení na skládce viz položka 014102.a_x000d_
- položka bude čerpána pouze se souhlasem TDS</t>
  </si>
  <si>
    <t>lokální sanace, 2% z plochy, hloubka 700 mm_x000d_
12315,6*0,02*0,70 = 172,418400 =&gt; A</t>
  </si>
  <si>
    <t>položka zahrnuje: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</si>
  <si>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</si>
  <si>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</si>
  <si>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- uložení materiálu na skládku nebo na deponii ke zpětnému použití _x000d_
- včetně naložení a odvozu na místo určení</t>
  </si>
  <si>
    <t xml:space="preserve">z položky 11372:   313,635 = 313,635000 =&gt; A _x000d_
z položky 13173:  172,418 = 172,418000 =&gt; B _x000d_
A+B = 486,053000 =&gt; C</t>
  </si>
  <si>
    <t xml:space="preserve">položka zahrnuje: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</si>
  <si>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</si>
  <si>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</si>
  <si>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lokální sanace, 2% z plochy_x000d_
12315,6*0,02 = 246,312000 =&gt; A</t>
  </si>
  <si>
    <t>položka zahrnuje úpravu pláně včetně vyrovnání výškových rozdílů. Míru zhutnění určuje projekt.</t>
  </si>
  <si>
    <t>2 - Základy</t>
  </si>
  <si>
    <t>21452</t>
  </si>
  <si>
    <t>SANAČNÍ VRSTVY Z KAMENIVA DRCENÉHO</t>
  </si>
  <si>
    <t>SANAČNÍ VRSTVY Z KAMENIVA DRCENÉHO_x000d_
ŠDA</t>
  </si>
  <si>
    <t>položka zahrnuje dodávku předepsaného kameniva, mimostaveništní a vnitrostaveništní dopravu a jeho uložení není
-li v zadávací dokumentaci uvedeno jinak, jedná se o nakupovaný materiál</t>
  </si>
  <si>
    <t xml:space="preserve">5 - Komunikace </t>
  </si>
  <si>
    <t>57475</t>
  </si>
  <si>
    <t>VOZOVKOVÉ VÝZTUŽNÉ VRSTVY Z GEOMŘÍŽOVINY</t>
  </si>
  <si>
    <t>- výztužný skelný kompozit _x000d_
položit celoplošně výztužný skelný kompozit pomocí skelné samolepicí mříže s min. tahovou pevností oboustranně 100/100 kN a ochranným povlakem skelných vláken polymery s bodem tavení povlaku &gt;220 °C, přičemž ochrana skelných vláken pouze asfaltovým PMB pojivem je nepřípustná. Mříž musí mít min. velikost oka 25 x 25 mm s plochou volné AC vrstvy mezi oky min. 65% _x000d_
_x000d_
včetně: _x000d_
- dodání geomříže v požadované kvalitě a v množství včetně přesahů (přesahy započteny v jednotkové ceně)_x000d_
- očištění podkladu_x000d_
- pokládka geomříže dle předepsaného technologického předpisu_x000d_
_x000d_
- položka bude čerpána pouze se souhlasem TDS</t>
  </si>
  <si>
    <t>12315,6 = 12315,600000 =&gt; A</t>
  </si>
  <si>
    <t>574E06</t>
  </si>
  <si>
    <t>ASFALTOVÝ BETON PRO PODKLADNÍ VRSTVY ACP 16+, 16S</t>
  </si>
  <si>
    <t>- dorovnání podkladních vrstev pro lokální opravy a sanace _x000d_
- položka bude čerpána pouze se souhlasem TDS</t>
  </si>
  <si>
    <t>podkladní vrstva pro lokální opravy, 2% z plochy_x000d_
12315,6*0,02*0,05 = 12,315600 =&gt; A _x000d_
podkladní vrstva pro sanace _x000d_
12315,6*0,02*0,04 = 9,852480 =&gt; B _x000d_
podkladní vrstva pro opravu propustků_x000d_
4*100,0*0,05 = 20,000000 =&gt; C _x000d_
A+B+C = 42,168080 =&gt; D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</si>
  <si>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</si>
  <si>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9 - Ostatní konstrukce a práce</t>
  </si>
  <si>
    <t>919111</t>
  </si>
  <si>
    <t>ŘEZÁNÍ ASFALTOVÉHO KRYTU VOZOVEK TL DO 50MM</t>
  </si>
  <si>
    <t>M</t>
  </si>
  <si>
    <t>napojení na okolní komunikace, ZÚ + KÚ_x000d_
9,3+49,0+36,0+34,2+7,2 = 135,700000 =&gt; A _x000d_
terasovité napojení_x000d_
9,3+49,0+36,0+34,2+7,2 = 135,700000 =&gt; B _x000d_
Celkem: A+B = 271,400000 =&gt; C</t>
  </si>
  <si>
    <t>položka zahrnuje řezání vozovkové vrstvy v předepsané tloušťce, včetně spotřeby vody</t>
  </si>
  <si>
    <t>01 - SO 101 - Větev A - vozovka II/ 230, S 8,0/90 a součásti dl. 1.730,00 m</t>
  </si>
  <si>
    <t>vodorovné konstrukce</t>
  </si>
  <si>
    <t>- zemina</t>
  </si>
  <si>
    <t>materiál z položky 12931: 2633,10*0,25*2 = 1316,550000 =&gt; A</t>
  </si>
  <si>
    <t>- kamenivo, stavební suť</t>
  </si>
  <si>
    <t>krajnice - z položky 12922:_x000d_
2090,9*0,1*2,2 = 459,998000 =&gt; A</t>
  </si>
  <si>
    <t>12273</t>
  </si>
  <si>
    <t>ODKOPÁVKY A PROKOPÁVKY OBECNÉ TŘ. I</t>
  </si>
  <si>
    <t>- odkopy stávajících svahů, zemina bude odvezena na mezideponii pro zpětné použití v konečných terénních úpravách (do položky 17620)</t>
  </si>
  <si>
    <t>20,15 = 20,150000 =&gt; A</t>
  </si>
  <si>
    <t>položka zahrnuje: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
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</si>
  <si>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12922</t>
  </si>
  <si>
    <t>ČIŠTĚNÍ KRAJNIC OD NÁNOSU TL. DO 100MM</t>
  </si>
  <si>
    <t>- včetně naložení, odvozu a uložení na skládku _x000d_
- poplatek za uložení na skládce viz položka 014102.c</t>
  </si>
  <si>
    <t>odstranění krajnice_x000d_
58,9+57,8+78,2+618,1+346,9+169,1+376,0+385,9 = 2090,900000 =&gt; B</t>
  </si>
  <si>
    <t>12931</t>
  </si>
  <si>
    <t>ČIŠTĚNÍ PŘÍKOPŮ OD NÁNOSU DO 0,25M3/M</t>
  </si>
  <si>
    <t>- včetně naložení, odvozu a uložení na skládku _x000d_
- poplatek za uložení na skládce viz položka 014102.a</t>
  </si>
  <si>
    <t>příkopy_x000d_
3594,4-1086,3 = 2508,100000 =&gt; A _x000d_
žlabovnice_x000d_
23+81+21 = 125,000000 =&gt; B _x000d_
A+B = 2633,100000 =&gt; C</t>
  </si>
  <si>
    <t>- uložení materiálu na deponii v místě stavby ke zpětnému použití _x000d_
- včetně naložení a odvozu na místo určení</t>
  </si>
  <si>
    <t xml:space="preserve">na deponii z položky 12273:  20,15 = 20,150000 =&gt; A</t>
  </si>
  <si>
    <t>17620</t>
  </si>
  <si>
    <t>VÝPLNĚ ZE ZEMIN BEZ ZHUT</t>
  </si>
  <si>
    <t xml:space="preserve">násypy svahů: _x000d_
- využití materiálu ze stavby: _x000d_
    z položky 12273 (SO 101) 20,15 m3_x000d_
    z položky 12273 (SO 110) 23,00 m3_x000d_
    z položky 12273 (SO 111)   8,00 m3_x000d_
    z položky 12273 (SO 112) 16,00 m3_x000d_
- chybějící materiál (248,84 m3) bude nakoupen - včetně dodání, nákupu a dopravy vhodného materiálu _x000d_
- položka bude čerpána pouze se souhlasem TDS</t>
  </si>
  <si>
    <t>násypy svahů do potřebného tvaru_x000d_
315,99 = 315,990000 =&gt; A</t>
  </si>
  <si>
    <t xml:space="preserve">položka zahrnuje: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</si>
  <si>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4 - vodorovné konstrukce</t>
  </si>
  <si>
    <t>451314</t>
  </si>
  <si>
    <t>PODKLADNÍ A VÝPLŇOVÉ VRSTVY Z PROSTÉHO BETONU C25/30</t>
  </si>
  <si>
    <t>- podkladní beton pod betonové žlabovky tl. 100 mm</t>
  </si>
  <si>
    <t>125*0,25*0,6*0,1 = 1,875000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</si>
  <si>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</si>
  <si>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</si>
  <si>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</si>
  <si>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- podkladní vrstva ŠDB 8-16 tl. 100 mm pod betonové žlabovky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</si>
  <si>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</si>
  <si>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56960</t>
  </si>
  <si>
    <t>ZPEVNĚNÍ KRAJNIC Z RECYKLOVANÉHO MATERIÁLU</t>
  </si>
  <si>
    <t>- vyfrézovaný materiál tl. 100 mm _x000d_
- využití materiálu z položky 17120, resp. 11372 (SO 000)_x000d_
_x000d_
- v místě vyrovnávek + tl. 5 cm - položka bude čerpána pouze se souhlasem TDS</t>
  </si>
  <si>
    <t>zpevnění krajnic materiálem z předmětné stavby_x000d_
2090,9*0,1 = 209,090000 =&gt; A _x000d_
zpevnění krajnic materiálem z předmětné stavby_x000d_
2090,9*0,05 = 104,545000 =&gt; B _x000d_
A+B = 313,635000 =&gt; C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</si>
  <si>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</si>
  <si>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>572214</t>
  </si>
  <si>
    <t>SPOJOVACÍ POSTŘIK Z MODIFIK EMULZE DO 0,5KG/M2</t>
  </si>
  <si>
    <t>- spojovací postřik modifikovanou asfaltovou emulzí C 60 BP 5 v množství 0,3 kg/m2, 0,40 kg/m2, 0,5 kg/m2 zbytkového asfaltu</t>
  </si>
  <si>
    <t>množství 0,30 kg/m2 pod obrusnou vrstvu_x000d_
12315,6 = 12315,600000 =&gt; A _x000d_
množství 0,50 kg/m2 pod ložní vrstvu_x000d_
12315,6*1,03 = 12685,068000 =&gt; B _x000d_
množství 0,40 kg/m2 po pod vyrovnávací vrstvu_x000d_
12315,6*1,06 = 13054,536000 =&gt; C _x000d_
Celkem: A+B+C = 38055,204000 =&gt; D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</si>
  <si>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</si>
  <si>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574B34</t>
  </si>
  <si>
    <t>ASFALTOVÝ BETON PRO OBRUSNÉ VRSTVY MODIFIK ACO 11+ TL. 40MM</t>
  </si>
  <si>
    <t>- obrusná vrstva z asfaltové směsi - asfaltový beton ACO 11+ v tl. 40 mm s modifikovaným pojivem PMB 45/80-55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</si>
  <si>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</si>
  <si>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</si>
  <si>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</si>
  <si>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- ložná vrstva s asfaltové směsi - asfaltový beton ACL 16+ v tl. 60 mm s modifikovaným asfaltovým pojivem PMB 25/55-60</t>
  </si>
  <si>
    <t>12315,6*1,03 = 12685,068000 =&gt; A</t>
  </si>
  <si>
    <t>574F06</t>
  </si>
  <si>
    <t>ASFALTOVÝ BETON PRO PODKLADNÍ VRSTVY MODIFIK ACP 16+, 16S</t>
  </si>
  <si>
    <t>- vyrovnávací vrstva z asfaltové směsi - asfaltový beton ACP 16 v prům. tl. 50 mm s modifikovaným pojivem PMB 25/55-60_x000d_
- položka bude čerpána pouze se souhlasem TDS</t>
  </si>
  <si>
    <t>vyrovnávací vrstva prům. tl. 50 mm_x000d_
12315,6*1,06*0,05 = 652,726800 =&gt; A</t>
  </si>
  <si>
    <t>9113B1</t>
  </si>
  <si>
    <t>SVODIDLO OCEL SILNIČ JEDNOSTR, ÚROVEŇ ZADRŽ H1 -DODÁVKA A MONTÁŽ</t>
  </si>
  <si>
    <t>- ocelové silniční svodidlo H1_x000d_
- včetně osazení a dodání</t>
  </si>
  <si>
    <t>831,0 = 831,000000 =&gt; A</t>
  </si>
  <si>
    <t>položka zahrnuje: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nezahrnuje odrazky nebo retroreflexní fólie</t>
  </si>
  <si>
    <t>9113B3</t>
  </si>
  <si>
    <t>SVODIDLO OCEL SILNIČ JEDNOSTR, ÚROVEŇ ZADRŽ H1 - DEMONTÁŽ S PŘESUNEM</t>
  </si>
  <si>
    <t>- demontáž stávajícího ocelové svodidla _x000d_
- včetně naložení a dovozu na místo určení, popř. odvozu do sběrných surovin</t>
  </si>
  <si>
    <t>680,2 = 680,200000 =&gt; A</t>
  </si>
  <si>
    <t>položka zahrnuje:
- demontáž a odstranění zařízení 
- jeho odvoz na předepsané místo</t>
  </si>
  <si>
    <t>931323</t>
  </si>
  <si>
    <t>TĚSNĚNÍ DILATAČ SPAR ASF ZÁLIVKOU MODIFIK PRŮŘ DO 300MM2</t>
  </si>
  <si>
    <t>9,3+49,0+36,0+34,2+7,2 = 135,700000 =&gt; A</t>
  </si>
  <si>
    <t>položka zahrnuje dodávku a osazení předepsaného materiálu, očištění ploch spáry před úpravou, očištění okolí spáry po úpravě nezahrnuje těsnící profil</t>
  </si>
  <si>
    <t>935211</t>
  </si>
  <si>
    <t>PŘÍKOPOVÉ ŽLABY Z BETON TVÁRNIC ŠÍŘ DO 600MM DO ŠTĚRKOPÍSKU TL 100MM</t>
  </si>
  <si>
    <t>- betonové žlabovky š. 600 mm _x000d_
- včetně dodání a pokládky _x000d_
- položka bude čerpána pouze se souhlasem TDS</t>
  </si>
  <si>
    <t>25% z délky 125 m: 125*0,25 = 31,250000 =&gt; A</t>
  </si>
  <si>
    <t>položka zahrnuje: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</si>
  <si>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02 - SO 110 - Propustek Ø 500 v km 0,136</t>
  </si>
  <si>
    <t>Vodorovné konstrukce</t>
  </si>
  <si>
    <t>Potrubí</t>
  </si>
  <si>
    <t>odpad z čištění propustku - z položky 129957:_x000d_
(11,3*3,14*0,25*0,25)*2,0 = 4,435250 =&gt; A</t>
  </si>
  <si>
    <t>- kamenivo, stavební suť, beton</t>
  </si>
  <si>
    <t>dlažba z lomového kamene - z položky 11415:_x000d_
8,0*2,2 = 17,600000 =&gt; A _x000d_
vybourané potrubí propustku - z položky 969257:_x000d_
2,5*(2*3,14*0,25*0,08)*2,2 = 0,690800 =&gt; B _x000d_
konstrukce ze železobetonu - z položky 96616:_x000d_
3,48*2,2 = 7,656000 =&gt; C _x000d_
Celkem: A+B+C = 25,946800 =&gt; D</t>
  </si>
  <si>
    <t>11415</t>
  </si>
  <si>
    <t>ODSTRAN DLAŽEB VODNÍCH KORYT Z LOM KAM NA MC VČET PODKL</t>
  </si>
  <si>
    <t>ODSTRAN DLAŽEB VODNÍCH KORYT Z LOM KAM NA MC VČET PODKL_x000d_
- včetně naložení, odvozu a uložení na skládku _x000d_
- poplatek za uložení na skládce viz položka 014102.c</t>
  </si>
  <si>
    <t>kamenná rovnanina na vtoku a výtoku_x000d_
2*(2*2,0) = 8,000000 =&gt; A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</si>
  <si>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</si>
  <si>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</si>
  <si>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</si>
  <si>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</si>
  <si>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30 = 30,000000 =&gt; A</t>
  </si>
  <si>
    <t>Položka čerpání vody na povrchu zahrnuje i potrubí, pohotovost záložní čerpací soupravy a zřízení čerpací jímky. Součástí položky je také následná demontáž a likvidace těchto zařízení</t>
  </si>
  <si>
    <t>ODKOPÁVKY A PROKOPÁVKY OBECNÉ TŘ. I_x000d_
- část vykopaného materiálu (14,2 m3) bude použita zpět v rámci stavby (do položky 17511)_x000d_
- zbývající část materiálu (23 m3) bude použita zpět v rámci stavby (do položky 17620 - SO 101)</t>
  </si>
  <si>
    <t>odkop čel propustku, výkopek bude použit v rámci stavby_x000d_
4,6*4,0 = 18,400000 =&gt; A _x000d_
4,7*4,0 = 18,800000 =&gt; B _x000d_
Celkem: A+B = 37,200000 =&gt; C</t>
  </si>
  <si>
    <t>129957</t>
  </si>
  <si>
    <t>ČIŠTĚNÍ POTRUBÍ DN DO 500MM</t>
  </si>
  <si>
    <t>ČIŠTĚNÍ POTRUBÍ DN DO 500MM_x000d_
- včetně naložení, odvozu a uložení na skládku _x000d_
- použití fekálního vozu v případě silného znečištění propustku, vč. dopravy a likvidace_x000d_
- poplatek za uložení na skládce viz položka 014102.a</t>
  </si>
  <si>
    <t>11,3 = 11,300000 =&gt; A</t>
  </si>
  <si>
    <t xml:space="preserve">z položky 12273:  37,2 = 37,200000 =&gt; A</t>
  </si>
  <si>
    <t>17511</t>
  </si>
  <si>
    <t>OBSYP POTRUBÍ A OBJEKTŮ SE ZHUTNĚNÍM</t>
  </si>
  <si>
    <t>- využití materiálu ze stavby _x000d_
- včetně naložení a dovozu materiálu z deponie</t>
  </si>
  <si>
    <t>čela propustku, vykopanou zeminou (z položky 12273):_x000d_
0,4*1,0+2,3*3,0 = 7,300000 =&gt; A _x000d_
0,3*1,0+2,2*3,0 = 6,900000 =&gt; B _x000d_
Celkem: A+B = 14,200000 =&gt; C</t>
  </si>
  <si>
    <t xml:space="preserve">položka zahrnuje: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</si>
  <si>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podsyp pod rovnaninu_x000d_
1,434*4,0 = 5,736000 =&gt; A _x000d_
4,066*4,0-3,14*0,35*0,35 = 15,879350 =&gt; B _x000d_
4,668*4,0-3,14*0,35*0,35 = 18,287350 =&gt; C _x000d_
2,0*4,0 = 8,000000 =&gt; D _x000d_
pod podkladní beton potrubí_x000d_
2,5*1,0 = 2,500000 =&gt; E _x000d_
2,5*1,0 = 2,500000 =&gt; F _x000d_
Celkem: A+B+C+D+E+F = 52,902700 =&gt; G</t>
  </si>
  <si>
    <t>4 - Vodorovné konstrukce</t>
  </si>
  <si>
    <t>451312</t>
  </si>
  <si>
    <t>PODKLADNÍ A VÝPLŇOVÉ VRSTVY Z PROSTÉHO BETONU C12/15</t>
  </si>
  <si>
    <t>- podkladní beton pod kamennou rovnaninu - beton XO C12/15 tl. 200 mm</t>
  </si>
  <si>
    <t>0,2*(1,434*4,0) = 1,147200 =&gt; A _x000d_
0,2*(4,066*4,0-3,14*0,35*0,35) = 3,175870 =&gt; B _x000d_
0,2*(4,668*4,0-3,14*0,35*0,35) = 3,657470 =&gt; C _x000d_
0,2*(2,0*4,0) = 1,600000 =&gt; D _x000d_
A+B+C+D = 9,580540 =&gt; E</t>
  </si>
  <si>
    <t>451315</t>
  </si>
  <si>
    <t>PODKLADNÍ A VÝPLŇOVÉ VRSTVY Z PROSTÉHO BETONU C30/37</t>
  </si>
  <si>
    <t>- podkladní beton C30/37</t>
  </si>
  <si>
    <t>0,75 = 0,750000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</si>
  <si>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</si>
  <si>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- podsyp ŠDB 0-32 pod kamennou rovnaninu _x000d_
- podsyp ŠDB 0-63 pod potrubí propustku</t>
  </si>
  <si>
    <t>podsyp pod rovnaninu ŠDB 0-32: _x000d_
0,2*(1,434*4,0) = 1,147200 =&gt; A _x000d_
0,2*(4,066*4,0-3,14*0,35*0,35) = 3,175870 =&gt; B _x000d_
0,2*(4,668*4,0-3,14*0,35*0,35) = 3,657470 =&gt; C _x000d_
0,257*(2,0*4,0) = 2,056000 =&gt; D _x000d_
pod podkladní beton potrubí ŠDB 0-63:_x000d_
0,3*(2,5*1,0) = 0,750000 =&gt; E _x000d_
0,3*(2,5*1,0) = 0,750000 =&gt; F _x000d_
Celkem: A+B+C+D+E+F = 11,536540 =&gt; G</t>
  </si>
  <si>
    <t>465512</t>
  </si>
  <si>
    <t>DLAŽBY Z LOMOVÉHO KAMENE NA MC</t>
  </si>
  <si>
    <t>- kamenná rovnanina tl. 200 mm do betonu (podkladní beton v položce 451312, podsyp v položce 45152)</t>
  </si>
  <si>
    <t>kamenná rovnanina na vtoku a výtoku_x000d_
0,2*(1,434*4,0) = 1,147200 =&gt; A _x000d_
0,2*(4,066*4,0-3,14*0,35*0,35) = 3,175870 =&gt; B _x000d_
0,2*(4,668*4,0-3,14*0,35*0,35) = 3,657470 =&gt; C _x000d_
0,2*(2,0*4,0) = 1,600000 =&gt; D _x000d_
Celkem: A+B+C+D = 9,580540 =&gt; E</t>
  </si>
  <si>
    <t>položka zahrnuje: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</si>
  <si>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8 - Potrubí</t>
  </si>
  <si>
    <t>87134</t>
  </si>
  <si>
    <t>POTRUBÍ Z TRUB PLASTOVÝCH TLAKOVÝCH HRDLOVÝCH DN DO 200MM</t>
  </si>
  <si>
    <t>- potrubí DN 200 mm pro dočasné převedení vody po dobu provádění prací</t>
  </si>
  <si>
    <t>provizorní potrubí pro obtok vody opravovaného propustku_x000d_
20,0 = 20,000000 =&gt; A</t>
  </si>
  <si>
    <t xml:space="preserve">položky pro zhotovení potrubí platí bez ohledu na sklon zahrnuje: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
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nezahrnuje tlakové zkoušky ani proplach a dezinfekci</t>
  </si>
  <si>
    <t>899525</t>
  </si>
  <si>
    <t>OBETONOVÁNÍ POTRUBÍ Z PROSTÉHO BETONU DO C30/37</t>
  </si>
  <si>
    <t>- obetonování propustku do 1/2 profilu betonem C30/37 XC3</t>
  </si>
  <si>
    <t>0,2*(2*3,14*0,25)*2,0 = 0,628000 =&gt; A _x000d_
0,2*(2*3,14*0,25)*2,0 = 0,628000 =&gt; B _x000d_
Celkem: A+B = 1,256000 =&gt; C</t>
  </si>
  <si>
    <t>918357</t>
  </si>
  <si>
    <t>PROPUSTY Z TRUB DN 500MM</t>
  </si>
  <si>
    <t>- doplnění stávajícího propustku _x000d_
- doplnění stávajících betonových trub rourami TZH 80 2500X Ø 500 - se šikmými čely</t>
  </si>
  <si>
    <t>2,5+2,5 = 5,000000 =&gt; A</t>
  </si>
  <si>
    <t>Položka zahrnuje:
- dodání a položení potrubí z trub z dokumentací předepsaného materiálu a předepsaného průměru 
- případné úpravy trub (zkrácení, šikmé seříznutí) Nezahrnuje podkladní vrstvy a obetonování.</t>
  </si>
  <si>
    <t>96616</t>
  </si>
  <si>
    <t>BOURÁNÍ KONSTRUKCÍ ZE ŽELEZOBETONU</t>
  </si>
  <si>
    <t>- bourání čel propustku_x000d_
- včetně naložení, odvozu a uložení na skládku _x000d_
- poplatek za uložení na skládce viz položka 014102.c</t>
  </si>
  <si>
    <t>čela propustků_x000d_
2*2,9*1,5*0,4 = 3,480000 =&gt; A</t>
  </si>
  <si>
    <t>položka zahrnuje: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</si>
  <si>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969257</t>
  </si>
  <si>
    <t>VYBOURÁNÍ POTRUBÍ DN DO 500MM KANALIZAČ</t>
  </si>
  <si>
    <t>- vybourání potrubí DN 500_x000d_
- včetně naložení, odvozu a uložení na skládku _x000d_
- poplatek za uložení na skládce viz položka 014102.c</t>
  </si>
  <si>
    <t>2,5 = 2,500000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</si>
  <si>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</si>
  <si>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03 - SO 111 - Propustek Ø 600 v km 0,321</t>
  </si>
  <si>
    <t>odpad z čištění propustku - z položky 129958:_x000d_
(17,7*3,14*0,3*0,3)*2,0 = 10,004040 =&gt; A</t>
  </si>
  <si>
    <t>dlažba z lomového kamene - z položky 11415:_x000d_
4,0*2,2 = 8,800000 =&gt; A _x000d_
vybourané potrubí propustku - z položky 969258:_x000d_
1,25*(2*3,14*0,3*0,08)*2,2 = 0,414480 =&gt; B _x000d_
konstrukce ze železobetonu - z položky 96616:_x000d_
13,75*2,2 = 30,250000 =&gt; C _x000d_
Celkem: A+B+C = 39,464480 =&gt; D</t>
  </si>
  <si>
    <t>kamenná rovnanina na vtoku a výtoku_x000d_
2*2,0 = 4,000000 =&gt; A</t>
  </si>
  <si>
    <t>ODKOPÁVKY A PROKOPÁVKY OBECNÉ TŘ. I_x000d_
- část vykopaného materiálu (7 m3) bude použita zpět v rámci stavby (do položky 17511)_x000d_
- zbývající část materiálu (8 m3) bude použita zpět v rámci stavby (do položky 17620 - SO 101)</t>
  </si>
  <si>
    <t>odkop čel propustku, výkopek bude použit v rámci stavby_x000d_
15,0 = 15,000000 =&gt; A</t>
  </si>
  <si>
    <t>129958</t>
  </si>
  <si>
    <t>ČIŠTĚNÍ POTRUBÍ DN DO 600MM</t>
  </si>
  <si>
    <t>ČIŠTĚNÍ POTRUBÍ DN DO 600MM_x000d_
- včetně naložení, odvozu a uložení na skládku _x000d_
- použití fekálního vozu v případě silného znečištění propustku, vč. dopravy a likvidace_x000d_
- poplatek za uložení na skládce viz položka 014102.a</t>
  </si>
  <si>
    <t>17,7 = 17,700000 =&gt; A</t>
  </si>
  <si>
    <t xml:space="preserve">z položky 12273:  15 = 15,000000 =&gt; A</t>
  </si>
  <si>
    <t>čela propustku, vykopanou zeminou (z položky 12273):_x000d_
7,0 = 7,000000 =&gt; A</t>
  </si>
  <si>
    <t>podsyp pod rovnaninu_x000d_
22,5 = 22,500000 =&gt; A _x000d_
pod podkladní beton potrubí_x000d_
2,5*1,0 = 2,500000 =&gt; B _x000d_
Celkem: A+B = 25,000000 =&gt; C</t>
  </si>
  <si>
    <t>41112</t>
  </si>
  <si>
    <t>STROPY Z DÍLCŮ ŽELEZOBET</t>
  </si>
  <si>
    <t>- PZ desky 4x1200/250 _x000d_
- dodávka včetně osazení</t>
  </si>
  <si>
    <t>zastropení původního stavu_x000d_
4*1,2*0,25*0,1 = 0,120000 =&gt; A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</si>
  <si>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</si>
  <si>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6,25 = 6,250000 =&gt; A</t>
  </si>
  <si>
    <t>0,375 = 0,375000 =&gt; A</t>
  </si>
  <si>
    <t>podsyp pod rovnaninu ŠDB 0-32: _x000d_
5,0 = 5,000000 =&gt; A _x000d_
pod podkladní beton potrubí ŠDB 0-63:_x000d_
0,3*(2,5*1,0) = 0,750000 =&gt; B _x000d_
Celkem: A+B = 5,750000 =&gt; C</t>
  </si>
  <si>
    <t>kamenná rovnanina na vtoku a výtoku_x000d_
3,75 = 3,750000 =&gt; A _x000d_
2,5 = 2,500000 =&gt; B _x000d_
Celkem: A+B = 6,250000 =&gt; C</t>
  </si>
  <si>
    <t>0,2*(2*3,14*0,3)*2,0 = 0,753600 =&gt; A</t>
  </si>
  <si>
    <t>918358</t>
  </si>
  <si>
    <t>PROPUSTY Z TRUB DN 600MM</t>
  </si>
  <si>
    <t>- doplnění stávajícího propustku _x000d_
- doplnění stávajících betonových trub rourami TZH 80 2500X Ø 600 - se šikmými čely</t>
  </si>
  <si>
    <t>čela propustků_x000d_
2,5*4,5*0,5 = 5,625000 =&gt; A _x000d_
2,5*6,5*0,5 = 8,125000 =&gt; B _x000d_
Celkem: A+B = 13,750000 =&gt; C</t>
  </si>
  <si>
    <t>969258</t>
  </si>
  <si>
    <t>VYBOURÁNÍ POTRUBÍ DN DO 600MM KANALIZAČ</t>
  </si>
  <si>
    <t>- vybourání potrubí DN 600_x000d_
- včetně naložení, odvozu a uložení na skládku _x000d_
- poplatek za uložení na skládce viz položka 014102.c</t>
  </si>
  <si>
    <t>1,25 = 1,250000 =&gt; A</t>
  </si>
  <si>
    <t>04 - SO 112 - Propustek Ø 800 v km 0,436</t>
  </si>
  <si>
    <t>odpad z čištění propustku - z položky 12996:_x000d_
(15,2*3,14*0,4*0,4)*2,0 = 15,272960 =&gt; A</t>
  </si>
  <si>
    <t>dlažba z lomového kamene - z položky 11415:_x000d_
8,0*2,2 = 17,600000 =&gt; A _x000d_
vybourané potrubí propustku - z položky: 96926:_x000d_
2,5*(2*3,14*0,4*0,08)*2,2 = 1,105280 =&gt; B _x000d_
konstrukce ze železobetonu - z položky 96616:_x000d_
3,0*2,2 = 6,600000 =&gt; C _x000d_
Celkem: A+B+C = 25,305280 =&gt; D</t>
  </si>
  <si>
    <t>ODKOPÁVKY A PROKOPÁVKY OBECNÉ TŘ. I_x000d_
- část vykopaného materiálu (14 m3) bude použita zpět v rámci stavby (do položky 17511)_x000d_
- zbývající část materiálu (16 m3) bude použita zpět v rámci stavby (do položky 17620 - SO 101)</t>
  </si>
  <si>
    <t>odkop čel propustku, výkopek bude použit v rámci stavby_x000d_
2*15,0 = 30,000000 =&gt; A</t>
  </si>
  <si>
    <t>12996</t>
  </si>
  <si>
    <t>ČIŠTĚNÍ POTRUBÍ DN DO 800MM</t>
  </si>
  <si>
    <t>ČIŠTĚNÍ POTRUBÍ DN DO 800MM_x000d_
- včetně naložení, odvozu a uložení na skládku _x000d_
- použití fekálního vozu v případě silného znečištění propustku, vč. dopravy a likvidace_x000d_
- poplatek za uložení na skládce viz položka 014102.a</t>
  </si>
  <si>
    <t>15,2 = 15,200000 =&gt; A</t>
  </si>
  <si>
    <t xml:space="preserve">z položky 113741:  30 = 30,000000 =&gt; A</t>
  </si>
  <si>
    <t>čela propustku, vykopanou zeminou (z položky 12273)_x000d_
2*7,0 = 14,000000 =&gt; A</t>
  </si>
  <si>
    <t>podsyp pod rovnaninu_x000d_
55,0 = 55,000000 =&gt; A _x000d_
pod podkladní beton potrubí_x000d_
2,5*1,0 = 2,500000 =&gt; B _x000d_
2,5*1,0 = 2,500000 =&gt; C _x000d_
Celkem: A+B+C = 60,000000 =&gt; D</t>
  </si>
  <si>
    <t>11,5 = 11,500000 =&gt; A</t>
  </si>
  <si>
    <t>podsyp pod rovnaninu ŠDB 0-32: _x000d_
10,0 = 10,000000 =&gt; A _x000d_
pod podkladní beton potrubí ŠDB 0-63:_x000d_
0,3*(2,5*1,0) = 0,750000 =&gt; B _x000d_
0,3*(2,5*1,0) = 0,750000 =&gt; C _x000d_
Celkem: A+B+C = 11,500000 =&gt; D</t>
  </si>
  <si>
    <t>kamenná rovnanina na vtoku a výtoku_x000d_
2,0 = 2,000000 =&gt; A _x000d_
3,25 = 3,250000 =&gt; B _x000d_
3,75 = 3,750000 =&gt; C _x000d_
2,5 = 2,500000 =&gt; D _x000d_
Celkem: A+B+C+D = 11,500000 =&gt; E</t>
  </si>
  <si>
    <t>0,2*(2*3,14*0,4)*2,0 = 1,004800 =&gt; A _x000d_
0,2*(2*3,14*0,4)*2,0 = 1,004800 =&gt; B _x000d_
Celkem: A+B = 2,009600 =&gt; C</t>
  </si>
  <si>
    <t>91836</t>
  </si>
  <si>
    <t>PROPUSTY Z TRUB DN 800MM</t>
  </si>
  <si>
    <t>- doplnění stávajícího propustku _x000d_
- doplnění stávajících betonových trub rourami TZH 80 2500X Ø 800 - se šikmými čely</t>
  </si>
  <si>
    <t>čela propustků_x000d_
2,9*1,0*0,5 = 1,450000 =&gt; A _x000d_
3,1*1,0*0,5 = 1,550000 =&gt; B _x000d_
Celkem: A+B = 3,000000 =&gt; C</t>
  </si>
  <si>
    <t>96926</t>
  </si>
  <si>
    <t>VYBOURÁNÍ POTRUBÍ DN DO 800MM KANALIZAČ</t>
  </si>
  <si>
    <t>- vybourání potrubí DN 800_x000d_
- včetně naložení, odvozu a uložení na skládku _x000d_
- poplatek za uložení na skládce viz položka 014102.c</t>
  </si>
  <si>
    <t>09 - Hospodářské sjezdy</t>
  </si>
  <si>
    <t>Komunikace</t>
  </si>
  <si>
    <t>hospodářské sjezdy - z položky 11313:_x000d_
5,28*2,4 = 12,672000 =&gt; A</t>
  </si>
  <si>
    <t>0,3*(8,5+9,1) = 5,280000 =&gt; A</t>
  </si>
  <si>
    <t>8,5+9,1 = 17,600000 =&gt; A</t>
  </si>
  <si>
    <t>5 - Komunikace</t>
  </si>
  <si>
    <t>56336</t>
  </si>
  <si>
    <t>VOZOVKOVÉ VRSTVY ZE ŠTĚRKODRTI TL. DO 300MM</t>
  </si>
  <si>
    <t>- sjezdy _x000d_
ŠDB 0-32 tl. 300 mm</t>
  </si>
  <si>
    <t>17,60 = 17,600000 =&gt; A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</si>
  <si>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</si>
  <si>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10 - Dopravní značení</t>
  </si>
  <si>
    <t>91228</t>
  </si>
  <si>
    <t>SMĚROVÉ SLOUPKY Z PLAST HMOT VČETNĚ ODRAZNÉHO PÁSKU</t>
  </si>
  <si>
    <t>Z11g_x000d_
8 = 8,000000 =&gt; A _x000d_
Z11a, vč. nástavce na svodidla_x000d_
68 = 68,000000 =&gt; B _x000d_
Z11b, vč. nástavce na svodidla_x000d_
10 = 10,000000 =&gt; C _x000d_
Celkem: A+B+C = 86,000000 =&gt; D</t>
  </si>
  <si>
    <t>položka zahrnuje:
- dodání a osazení sloupku včetně nutných zemních prací 
- vnitrostaveništní a mimostaveništní doprava 
- odrazky plastové nebo z retroreflexní fólie</t>
  </si>
  <si>
    <t>912283</t>
  </si>
  <si>
    <t>SMĚROVÉ SLOUPKY Z PLAST HMOT - DEMONTÁŽ A ODVOZ</t>
  </si>
  <si>
    <t>SMĚROVÉ SLOUPKY Z PLAST HMOT - DEMONTÁŽ A ODVOZ_x000d_
- použitelné směrové sloupky budou odvezeny na místo určení _x000d_
- nepoužitelné směrové sloupky budou odvezeny zlikvidovány jako odpad (včetně příslušného poplatku za uložení na skládce)</t>
  </si>
  <si>
    <t>86 = 86,000000 =&gt; A</t>
  </si>
  <si>
    <t>položka zahrnuje demontáž stávajícího sloupku, jeho odvoz do skladu nebo na skládku</t>
  </si>
  <si>
    <t>914131</t>
  </si>
  <si>
    <t>DOPRAVNÍ ZNAČKY ZÁKLADNÍ VELIKOSTI OCELOVÉ TŘ RA2 - DODÁVKA A MONTÁŽ</t>
  </si>
  <si>
    <t>DOPRAVNÍ ZNAČKY ZÁKLADNÍ VELIKOSTI OCELOVÉ FÓLIE TŘ 2 - DODÁVKA A MONTÁŽ</t>
  </si>
  <si>
    <t>B21a_x000d_
3 = 3,000000 =&gt; A</t>
  </si>
  <si>
    <t>položka zahrnuje:
- dodávku a montáž značek v požadovaném provedení</t>
  </si>
  <si>
    <t>914911</t>
  </si>
  <si>
    <t>SLOUPKY A STOJKY DOPRAVNÍCH ZNAČEK Z OCEL TRUBEK SE ZABETONOVÁNÍM - DODÁVKA A MONTÁŽ</t>
  </si>
  <si>
    <t>- nové sloupky, včetně dodání a osazení na patky se zabetonováním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</si>
  <si>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</si>
  <si>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</si>
  <si>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</si>
  <si>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plná dělící, V1a, š. 250 mm_x000d_
0,25*(77,5+199,5+142,9+4,7+155,3+7,2+149,6+62,7+310,8+137,2+3,7+125,5+14,4+40,3+87,9+92,5+66,6+520,2+82,7) = 570,300000 =&gt; A _x000d_
-358,275 = -358,275000 =&gt; B _x000d_
přerušovaná dělící, V2a, š. 250 mm, 1 500/1 500 mm_x000d_
0,25*(6,7+10,0+30,0+41,4+621,3+62,5+52,5+44,5+5,5+17,8+15,2+44,7+36,6)/2 = 123,587500 =&gt; C _x000d_
-12,075 = -12,075000 =&gt; D _x000d_
plná krajní, V4, š. 250 mm_x000d_
0,25*(276,8+476,6+77,4+225,7+140,9+153,9+4,7+7,2+148,3+62,7+58,3+10,3+29,0+219,1+140,0+3,7+77,4+29,3+10,2+25,4) = 544,225000 =&gt; E _x000d_
0,25*(40,5+180,4+66,2+516,8+97,3+81,4+53,6+2,9+21,7+619,8+192,6+203,0+5,5+162,2+156,7+4,7+9,9+148,2+59,4+3,7+304,7+134,9+121,6+3,7+7,6) = 799,750000 =&gt; F _x000d_
0,25*(7,9+40,0+0,5+180,4+67,1+523,6+98,5+81,4) = 249,850000 =&gt; G _x000d_
-764,85 = -764,850000 =&gt; H _x000d_
přerušovaná krajní, V4, š. 250 mm_x000d_
0,25*(13,9+48,1+39,3+42,7)/2 = 18,000000 =&gt; I _x000d_
Celkem: A+B+C+D+E+F+G+H+I = 1170,512500 =&gt; J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</si>
  <si>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</si>
  <si>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</si>
  <si>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</si>
  <si>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VODOROVNÉ DOPRAVNÍ ZNAČENÍ PLASTEM HLADKÉ - DODÁVKA A POKLÁDKA_x000d_
- včetně očistění povrchu před provedením VDZ + předznačení</t>
  </si>
  <si>
    <t>položka zahrnuje:
- dodání a pokládku nátěrového materiálu (měří se pouze natíraná plocha) 
- předznačení a reflexní úpravu</t>
  </si>
  <si>
    <t>01 - Přechodné dopravní značení</t>
  </si>
  <si>
    <t>02720</t>
  </si>
  <si>
    <t>POMOC PRÁCE ZŘÍZ NEBO ZAJIŠŤ REGULACI A OCHRANU DOPRAVY</t>
  </si>
  <si>
    <t xml:space="preserve">DIO - 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vyznačení objízdných tras a osazení a dodání všech potřebných dopravních značek a přenosné semaforové soustavy _x000d_
- včetně zpracování návrhu značení a podání žádosti silničnímu správnímu úřadu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</si>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</sst>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0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164" fontId="4" fillId="0" borderId="0" xfId="0" applyNumberFormat="1" applyFont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Protection="1"/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3" t="s">
        <v>20</v>
      </c>
      <c r="D20" s="24">
        <f>SUM(D21,D22,D24,D31)</f>
        <v>0</v>
      </c>
      <c r="E20" s="25"/>
      <c r="F20" s="24">
        <f>SUM(F21,F22,F24,F31)</f>
        <v>0</v>
      </c>
      <c r="G20" s="12"/>
      <c r="H20" s="2"/>
      <c r="I20" s="2"/>
    </row>
    <row r="21" thickBot="1" ht="13.5">
      <c r="A21" s="9"/>
      <c r="B21" s="26" t="s">
        <v>21</v>
      </c>
      <c r="C21" s="27" t="s">
        <v>22</v>
      </c>
      <c r="D21" s="28">
        <f>'0 - 00'!J10</f>
        <v>0</v>
      </c>
      <c r="E21" s="29"/>
      <c r="F21" s="28">
        <f>('0 - 00'!J11)</f>
        <v>0</v>
      </c>
      <c r="G21" s="12"/>
      <c r="H21" s="2"/>
      <c r="I21" s="2"/>
      <c r="S21" s="30">
        <f>ROUND('0 - 00'!S11,4)</f>
        <v>0</v>
      </c>
    </row>
    <row r="22" thickTop="1" thickBot="1" ht="14.25">
      <c r="A22" s="9"/>
      <c r="B22" s="31" t="s">
        <v>23</v>
      </c>
      <c r="C22" s="32" t="s">
        <v>24</v>
      </c>
      <c r="D22" s="33">
        <f>SUM(D23)</f>
        <v>0</v>
      </c>
      <c r="E22" s="29"/>
      <c r="F22" s="33">
        <f>SUM(F23)</f>
        <v>0</v>
      </c>
      <c r="G22" s="12"/>
      <c r="H22" s="2"/>
      <c r="I22" s="2"/>
    </row>
    <row r="23" thickTop="1" thickBot="1" ht="14.25">
      <c r="A23" s="9"/>
      <c r="B23" s="31" t="s">
        <v>25</v>
      </c>
      <c r="C23" s="32" t="s">
        <v>26</v>
      </c>
      <c r="D23" s="33">
        <f>'1 - 01'!J10</f>
        <v>0</v>
      </c>
      <c r="E23" s="29"/>
      <c r="F23" s="33">
        <f>('1 - 01'!J11)</f>
        <v>0</v>
      </c>
      <c r="G23" s="12"/>
      <c r="H23" s="2"/>
      <c r="I23" s="2"/>
      <c r="S23" s="30">
        <f>ROUND('1 - 01'!S11,4)</f>
        <v>0</v>
      </c>
    </row>
    <row r="24" thickTop="1" thickBot="1" ht="14.25">
      <c r="A24" s="9"/>
      <c r="B24" s="31" t="s">
        <v>27</v>
      </c>
      <c r="C24" s="32" t="s">
        <v>28</v>
      </c>
      <c r="D24" s="33">
        <f>SUM(D25,D26,D27,D28,D29,D30)</f>
        <v>0</v>
      </c>
      <c r="E24" s="29"/>
      <c r="F24" s="33">
        <f>SUM(F25,F26,F27,F28,F29,F30)</f>
        <v>0</v>
      </c>
      <c r="G24" s="12"/>
      <c r="H24" s="2"/>
      <c r="I24" s="2"/>
    </row>
    <row r="25" thickTop="1" thickBot="1" ht="14.25">
      <c r="A25" s="9"/>
      <c r="B25" s="31" t="s">
        <v>25</v>
      </c>
      <c r="C25" s="32" t="s">
        <v>29</v>
      </c>
      <c r="D25" s="33">
        <f>'2 - 01'!J10</f>
        <v>0</v>
      </c>
      <c r="E25" s="29"/>
      <c r="F25" s="33">
        <f>('2 - 01'!J11)</f>
        <v>0</v>
      </c>
      <c r="G25" s="12"/>
      <c r="H25" s="2"/>
      <c r="I25" s="2"/>
      <c r="S25" s="30">
        <f>ROUND('2 - 01'!S11,4)</f>
        <v>0</v>
      </c>
    </row>
    <row r="26" thickTop="1" thickBot="1" ht="14.25">
      <c r="A26" s="9"/>
      <c r="B26" s="31" t="s">
        <v>30</v>
      </c>
      <c r="C26" s="32" t="s">
        <v>31</v>
      </c>
      <c r="D26" s="33">
        <f>'3 - 02'!J10</f>
        <v>0</v>
      </c>
      <c r="E26" s="29"/>
      <c r="F26" s="33">
        <f>('3 - 02'!J11)</f>
        <v>0</v>
      </c>
      <c r="G26" s="12"/>
      <c r="H26" s="2"/>
      <c r="I26" s="2"/>
      <c r="S26" s="30">
        <f>ROUND('3 - 02'!S11,4)</f>
        <v>0</v>
      </c>
    </row>
    <row r="27" thickTop="1" thickBot="1" ht="14.25">
      <c r="A27" s="9"/>
      <c r="B27" s="31" t="s">
        <v>32</v>
      </c>
      <c r="C27" s="32" t="s">
        <v>33</v>
      </c>
      <c r="D27" s="33">
        <f>'4 - 03'!J10</f>
        <v>0</v>
      </c>
      <c r="E27" s="29"/>
      <c r="F27" s="33">
        <f>('4 - 03'!J11)</f>
        <v>0</v>
      </c>
      <c r="G27" s="12"/>
      <c r="H27" s="2"/>
      <c r="I27" s="2"/>
      <c r="S27" s="30">
        <f>ROUND('4 - 03'!S11,4)</f>
        <v>0</v>
      </c>
    </row>
    <row r="28" thickTop="1" thickBot="1" ht="14.25">
      <c r="A28" s="9"/>
      <c r="B28" s="31" t="s">
        <v>34</v>
      </c>
      <c r="C28" s="32" t="s">
        <v>35</v>
      </c>
      <c r="D28" s="33">
        <f>'5 - 04'!J10</f>
        <v>0</v>
      </c>
      <c r="E28" s="29"/>
      <c r="F28" s="33">
        <f>('5 - 04'!J11)</f>
        <v>0</v>
      </c>
      <c r="G28" s="12"/>
      <c r="H28" s="2"/>
      <c r="I28" s="2"/>
      <c r="S28" s="30">
        <f>ROUND('5 - 04'!S11,4)</f>
        <v>0</v>
      </c>
    </row>
    <row r="29" thickTop="1" thickBot="1" ht="14.25">
      <c r="A29" s="9"/>
      <c r="B29" s="31" t="s">
        <v>36</v>
      </c>
      <c r="C29" s="32" t="s">
        <v>37</v>
      </c>
      <c r="D29" s="33">
        <f>'6 - 09'!J10</f>
        <v>0</v>
      </c>
      <c r="E29" s="29"/>
      <c r="F29" s="33">
        <f>('6 - 09'!J11)</f>
        <v>0</v>
      </c>
      <c r="G29" s="12"/>
      <c r="H29" s="2"/>
      <c r="I29" s="2"/>
      <c r="S29" s="30">
        <f>ROUND('6 - 09'!S11,4)</f>
        <v>0</v>
      </c>
    </row>
    <row r="30" thickTop="1" thickBot="1" ht="14.25">
      <c r="A30" s="9"/>
      <c r="B30" s="31" t="s">
        <v>38</v>
      </c>
      <c r="C30" s="32" t="s">
        <v>39</v>
      </c>
      <c r="D30" s="33">
        <f>'7 - 10'!J10</f>
        <v>0</v>
      </c>
      <c r="E30" s="29"/>
      <c r="F30" s="33">
        <f>('7 - 10'!J11)</f>
        <v>0</v>
      </c>
      <c r="G30" s="12"/>
      <c r="H30" s="2"/>
      <c r="I30" s="2"/>
      <c r="S30" s="30">
        <f>ROUND('7 - 10'!S11,4)</f>
        <v>0</v>
      </c>
    </row>
    <row r="31" thickTop="1" thickBot="1" ht="14.25">
      <c r="A31" s="9"/>
      <c r="B31" s="31" t="s">
        <v>40</v>
      </c>
      <c r="C31" s="32" t="s">
        <v>41</v>
      </c>
      <c r="D31" s="33">
        <f>SUM(D32)</f>
        <v>0</v>
      </c>
      <c r="E31" s="29"/>
      <c r="F31" s="33">
        <f>SUM(F32)</f>
        <v>0</v>
      </c>
      <c r="G31" s="12"/>
      <c r="H31" s="2"/>
      <c r="I31" s="2"/>
    </row>
    <row r="32" thickTop="1" thickBot="1" ht="14.25">
      <c r="A32" s="9"/>
      <c r="B32" s="31" t="s">
        <v>25</v>
      </c>
      <c r="C32" s="32" t="s">
        <v>42</v>
      </c>
      <c r="D32" s="33">
        <f>'8 - 01'!J10</f>
        <v>0</v>
      </c>
      <c r="E32" s="29"/>
      <c r="F32" s="33">
        <f>('8 - 01'!J11)</f>
        <v>0</v>
      </c>
      <c r="G32" s="12"/>
      <c r="H32" s="2"/>
      <c r="I32" s="2"/>
      <c r="S32" s="30">
        <f>ROUND('8 - 01'!S11,4)</f>
        <v>0</v>
      </c>
    </row>
    <row r="33">
      <c r="A33" s="13"/>
      <c r="B33" s="4"/>
      <c r="C33" s="4"/>
      <c r="D33" s="4"/>
      <c r="E33" s="4"/>
      <c r="F33" s="4"/>
      <c r="G33" s="14"/>
      <c r="H33" s="2"/>
      <c r="I3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00'!A11" display="   └ 00 ꜛ"/>
    <hyperlink ref="B23" location="'1 - 01'!A11" display="      └ 01 ꜛ"/>
    <hyperlink ref="B25" location="'2 - 01'!A11" display="      └ 01 ꜛ"/>
    <hyperlink ref="B26" location="'3 - 02'!A11" display="      └ 02 ꜛ"/>
    <hyperlink ref="B27" location="'4 - 03'!A11" display="      └ 03 ꜛ"/>
    <hyperlink ref="B28" location="'5 - 04'!A11" display="      └ 04 ꜛ"/>
    <hyperlink ref="B29" location="'6 - 09'!A11" display="      └ 09 ꜛ"/>
    <hyperlink ref="B30" location="'7 - 10'!A11" display="      └ 10 ꜛ"/>
    <hyperlink ref="B32" location="'8 - 01'!A11" display="      └ 01 ꜛ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414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30">
        <f>AVERAGE(J31)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52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53</v>
      </c>
      <c r="C24" s="40" t="s">
        <v>49</v>
      </c>
      <c r="D24" s="40" t="s">
        <v>54</v>
      </c>
      <c r="E24" s="40" t="s">
        <v>50</v>
      </c>
      <c r="F24" s="40" t="s">
        <v>55</v>
      </c>
      <c r="G24" s="41" t="s">
        <v>56</v>
      </c>
      <c r="H24" s="22" t="s">
        <v>57</v>
      </c>
      <c r="I24" s="22" t="s">
        <v>58</v>
      </c>
      <c r="J24" s="22" t="s">
        <v>17</v>
      </c>
      <c r="K24" s="41" t="s">
        <v>59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5" t="s">
        <v>60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>
      <c r="A26" s="9"/>
      <c r="B26" s="47">
        <v>1</v>
      </c>
      <c r="C26" s="48" t="s">
        <v>415</v>
      </c>
      <c r="D26" s="48" t="s">
        <v>7</v>
      </c>
      <c r="E26" s="48" t="s">
        <v>416</v>
      </c>
      <c r="F26" s="48" t="s">
        <v>7</v>
      </c>
      <c r="G26" s="49" t="s">
        <v>63</v>
      </c>
      <c r="H26" s="50">
        <v>1</v>
      </c>
      <c r="I26" s="24">
        <v>0</v>
      </c>
      <c r="J26" s="51">
        <v>0</v>
      </c>
      <c r="K26" s="52">
        <v>0.20999999999999999</v>
      </c>
      <c r="L26" s="53">
        <v>0</v>
      </c>
      <c r="M26" s="12"/>
      <c r="N26" s="2"/>
      <c r="O26" s="2"/>
      <c r="P26" s="2"/>
      <c r="Q26" s="39">
        <f>IF(ISNUMBER(K26),IF(H26&gt;0,IF(I26&gt;0,J26,0),0),0)</f>
        <v>0</v>
      </c>
      <c r="R26" s="30">
        <f>IF(ISNUMBER(K26)=FALSE,J26,0)</f>
        <v>0</v>
      </c>
    </row>
    <row r="27">
      <c r="A27" s="9"/>
      <c r="B27" s="54" t="s">
        <v>64</v>
      </c>
      <c r="C27" s="1"/>
      <c r="D27" s="1"/>
      <c r="E27" s="55" t="s">
        <v>417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54" t="s">
        <v>66</v>
      </c>
      <c r="C28" s="1"/>
      <c r="D28" s="1"/>
      <c r="E28" s="55" t="s">
        <v>67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54" t="s">
        <v>68</v>
      </c>
      <c r="C29" s="1"/>
      <c r="D29" s="1"/>
      <c r="E29" s="55" t="s">
        <v>418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>
      <c r="A30" s="9"/>
      <c r="B30" s="56" t="s">
        <v>70</v>
      </c>
      <c r="C30" s="29"/>
      <c r="D30" s="29"/>
      <c r="E30" s="57" t="s">
        <v>71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 thickBot="1" ht="25" customHeight="1">
      <c r="A31" s="9"/>
      <c r="B31" s="1"/>
      <c r="C31" s="64">
        <v>0</v>
      </c>
      <c r="D31" s="1"/>
      <c r="E31" s="64" t="s">
        <v>51</v>
      </c>
      <c r="F31" s="1"/>
      <c r="G31" s="65" t="s">
        <v>93</v>
      </c>
      <c r="H31" s="66">
        <v>0</v>
      </c>
      <c r="I31" s="65" t="s">
        <v>94</v>
      </c>
      <c r="J31" s="67">
        <f>(L31-H31)</f>
        <v>0</v>
      </c>
      <c r="K31" s="65" t="s">
        <v>95</v>
      </c>
      <c r="L31" s="68">
        <v>0</v>
      </c>
      <c r="M31" s="12"/>
      <c r="N31" s="2"/>
      <c r="O31" s="2"/>
      <c r="P31" s="2"/>
      <c r="Q31" s="39">
        <f>0+Q26</f>
        <v>0</v>
      </c>
      <c r="R31" s="30">
        <f>0+R26</f>
        <v>0</v>
      </c>
      <c r="S31" s="69">
        <f>Q31*(1+J31)+R31</f>
        <v>0</v>
      </c>
    </row>
    <row r="32" thickTop="1" thickBot="1" ht="25" customHeight="1">
      <c r="A32" s="9"/>
      <c r="B32" s="70"/>
      <c r="C32" s="70"/>
      <c r="D32" s="70"/>
      <c r="E32" s="70"/>
      <c r="F32" s="70"/>
      <c r="G32" s="71" t="s">
        <v>96</v>
      </c>
      <c r="H32" s="72">
        <v>0</v>
      </c>
      <c r="I32" s="71" t="s">
        <v>97</v>
      </c>
      <c r="J32" s="73">
        <v>0</v>
      </c>
      <c r="K32" s="71" t="s">
        <v>98</v>
      </c>
      <c r="L32" s="74"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5"/>
      <c r="I33" s="4"/>
      <c r="J33" s="75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46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30">
        <f>AVERAGE(J61)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S61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52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53</v>
      </c>
      <c r="C24" s="40" t="s">
        <v>49</v>
      </c>
      <c r="D24" s="40" t="s">
        <v>54</v>
      </c>
      <c r="E24" s="40" t="s">
        <v>50</v>
      </c>
      <c r="F24" s="40" t="s">
        <v>55</v>
      </c>
      <c r="G24" s="41" t="s">
        <v>56</v>
      </c>
      <c r="H24" s="22" t="s">
        <v>57</v>
      </c>
      <c r="I24" s="22" t="s">
        <v>58</v>
      </c>
      <c r="J24" s="22" t="s">
        <v>17</v>
      </c>
      <c r="K24" s="41" t="s">
        <v>59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5" t="s">
        <v>60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>
      <c r="A26" s="9"/>
      <c r="B26" s="47">
        <v>1</v>
      </c>
      <c r="C26" s="48" t="s">
        <v>61</v>
      </c>
      <c r="D26" s="48" t="s">
        <v>7</v>
      </c>
      <c r="E26" s="48" t="s">
        <v>62</v>
      </c>
      <c r="F26" s="48" t="s">
        <v>7</v>
      </c>
      <c r="G26" s="49" t="s">
        <v>63</v>
      </c>
      <c r="H26" s="50">
        <v>1</v>
      </c>
      <c r="I26" s="24">
        <v>0</v>
      </c>
      <c r="J26" s="51">
        <v>0</v>
      </c>
      <c r="K26" s="52">
        <v>0.20999999999999999</v>
      </c>
      <c r="L26" s="53">
        <v>0</v>
      </c>
      <c r="M26" s="12"/>
      <c r="N26" s="2"/>
      <c r="O26" s="2"/>
      <c r="P26" s="2"/>
      <c r="Q26" s="39">
        <f>IF(ISNUMBER(K26),IF(H26&gt;0,IF(I26&gt;0,J26,0),0),0)</f>
        <v>0</v>
      </c>
      <c r="R26" s="30">
        <f>IF(ISNUMBER(K26)=FALSE,J26,0)</f>
        <v>0</v>
      </c>
    </row>
    <row r="27">
      <c r="A27" s="9"/>
      <c r="B27" s="54" t="s">
        <v>64</v>
      </c>
      <c r="C27" s="1"/>
      <c r="D27" s="1"/>
      <c r="E27" s="55" t="s">
        <v>65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54" t="s">
        <v>66</v>
      </c>
      <c r="C28" s="1"/>
      <c r="D28" s="1"/>
      <c r="E28" s="55" t="s">
        <v>67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54" t="s">
        <v>68</v>
      </c>
      <c r="C29" s="1"/>
      <c r="D29" s="1"/>
      <c r="E29" s="55" t="s">
        <v>69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>
      <c r="A30" s="9"/>
      <c r="B30" s="56" t="s">
        <v>70</v>
      </c>
      <c r="C30" s="29"/>
      <c r="D30" s="29"/>
      <c r="E30" s="57" t="s">
        <v>71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>
      <c r="A31" s="9"/>
      <c r="B31" s="47">
        <v>2</v>
      </c>
      <c r="C31" s="48" t="s">
        <v>72</v>
      </c>
      <c r="D31" s="48" t="s">
        <v>7</v>
      </c>
      <c r="E31" s="48" t="s">
        <v>73</v>
      </c>
      <c r="F31" s="48" t="s">
        <v>7</v>
      </c>
      <c r="G31" s="49" t="s">
        <v>63</v>
      </c>
      <c r="H31" s="59">
        <v>1</v>
      </c>
      <c r="I31" s="60">
        <v>0</v>
      </c>
      <c r="J31" s="61">
        <v>0</v>
      </c>
      <c r="K31" s="62">
        <v>0.20999999999999999</v>
      </c>
      <c r="L31" s="63">
        <v>0</v>
      </c>
      <c r="M31" s="12"/>
      <c r="N31" s="2"/>
      <c r="O31" s="2"/>
      <c r="P31" s="2"/>
      <c r="Q31" s="39">
        <f>IF(ISNUMBER(K31),IF(H31&gt;0,IF(I31&gt;0,J31,0),0),0)</f>
        <v>0</v>
      </c>
      <c r="R31" s="30">
        <f>IF(ISNUMBER(K31)=FALSE,J31,0)</f>
        <v>0</v>
      </c>
    </row>
    <row r="32">
      <c r="A32" s="9"/>
      <c r="B32" s="54" t="s">
        <v>64</v>
      </c>
      <c r="C32" s="1"/>
      <c r="D32" s="1"/>
      <c r="E32" s="55" t="s">
        <v>74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66</v>
      </c>
      <c r="C33" s="1"/>
      <c r="D33" s="1"/>
      <c r="E33" s="55" t="s">
        <v>67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68</v>
      </c>
      <c r="C34" s="1"/>
      <c r="D34" s="1"/>
      <c r="E34" s="55" t="s">
        <v>75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70</v>
      </c>
      <c r="C35" s="29"/>
      <c r="D35" s="29"/>
      <c r="E35" s="57" t="s">
        <v>71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3</v>
      </c>
      <c r="C36" s="48" t="s">
        <v>76</v>
      </c>
      <c r="D36" s="48" t="s">
        <v>7</v>
      </c>
      <c r="E36" s="48" t="s">
        <v>77</v>
      </c>
      <c r="F36" s="48" t="s">
        <v>7</v>
      </c>
      <c r="G36" s="49" t="s">
        <v>63</v>
      </c>
      <c r="H36" s="59">
        <v>1</v>
      </c>
      <c r="I36" s="60">
        <v>0</v>
      </c>
      <c r="J36" s="61">
        <v>0</v>
      </c>
      <c r="K36" s="62">
        <v>0.20999999999999999</v>
      </c>
      <c r="L36" s="63">
        <v>0</v>
      </c>
      <c r="M36" s="12"/>
      <c r="N36" s="2"/>
      <c r="O36" s="2"/>
      <c r="P36" s="2"/>
      <c r="Q36" s="39">
        <f>IF(ISNUMBER(K36),IF(H36&gt;0,IF(I36&gt;0,J36,0),0),0)</f>
        <v>0</v>
      </c>
      <c r="R36" s="30">
        <f>IF(ISNUMBER(K36)=FALSE,J36,0)</f>
        <v>0</v>
      </c>
    </row>
    <row r="37">
      <c r="A37" s="9"/>
      <c r="B37" s="54" t="s">
        <v>64</v>
      </c>
      <c r="C37" s="1"/>
      <c r="D37" s="1"/>
      <c r="E37" s="55" t="s">
        <v>77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66</v>
      </c>
      <c r="C38" s="1"/>
      <c r="D38" s="1"/>
      <c r="E38" s="55" t="s">
        <v>67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68</v>
      </c>
      <c r="C39" s="1"/>
      <c r="D39" s="1"/>
      <c r="E39" s="55" t="s">
        <v>75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70</v>
      </c>
      <c r="C40" s="29"/>
      <c r="D40" s="29"/>
      <c r="E40" s="57" t="s">
        <v>71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4</v>
      </c>
      <c r="C41" s="48" t="s">
        <v>78</v>
      </c>
      <c r="D41" s="48" t="s">
        <v>7</v>
      </c>
      <c r="E41" s="48" t="s">
        <v>79</v>
      </c>
      <c r="F41" s="48" t="s">
        <v>7</v>
      </c>
      <c r="G41" s="49" t="s">
        <v>63</v>
      </c>
      <c r="H41" s="59">
        <v>1</v>
      </c>
      <c r="I41" s="60">
        <v>0</v>
      </c>
      <c r="J41" s="61">
        <v>0</v>
      </c>
      <c r="K41" s="62">
        <v>0.20999999999999999</v>
      </c>
      <c r="L41" s="63">
        <v>0</v>
      </c>
      <c r="M41" s="12"/>
      <c r="N41" s="2"/>
      <c r="O41" s="2"/>
      <c r="P41" s="2"/>
      <c r="Q41" s="39">
        <f>IF(ISNUMBER(K41),IF(H41&gt;0,IF(I41&gt;0,J41,0),0),0)</f>
        <v>0</v>
      </c>
      <c r="R41" s="30">
        <f>IF(ISNUMBER(K41)=FALSE,J41,0)</f>
        <v>0</v>
      </c>
    </row>
    <row r="42">
      <c r="A42" s="9"/>
      <c r="B42" s="54" t="s">
        <v>64</v>
      </c>
      <c r="C42" s="1"/>
      <c r="D42" s="1"/>
      <c r="E42" s="55" t="s">
        <v>80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66</v>
      </c>
      <c r="C43" s="1"/>
      <c r="D43" s="1"/>
      <c r="E43" s="55" t="s">
        <v>67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68</v>
      </c>
      <c r="C44" s="1"/>
      <c r="D44" s="1"/>
      <c r="E44" s="55" t="s">
        <v>75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70</v>
      </c>
      <c r="C45" s="29"/>
      <c r="D45" s="29"/>
      <c r="E45" s="57" t="s">
        <v>71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5</v>
      </c>
      <c r="C46" s="48" t="s">
        <v>81</v>
      </c>
      <c r="D46" s="48" t="s">
        <v>7</v>
      </c>
      <c r="E46" s="48" t="s">
        <v>82</v>
      </c>
      <c r="F46" s="48" t="s">
        <v>7</v>
      </c>
      <c r="G46" s="49" t="s">
        <v>83</v>
      </c>
      <c r="H46" s="59">
        <v>3</v>
      </c>
      <c r="I46" s="60">
        <v>0</v>
      </c>
      <c r="J46" s="61">
        <v>0</v>
      </c>
      <c r="K46" s="62">
        <v>0.20999999999999999</v>
      </c>
      <c r="L46" s="63">
        <v>0</v>
      </c>
      <c r="M46" s="12"/>
      <c r="N46" s="2"/>
      <c r="O46" s="2"/>
      <c r="P46" s="2"/>
      <c r="Q46" s="39">
        <f>IF(ISNUMBER(K46),IF(H46&gt;0,IF(I46&gt;0,J46,0),0),0)</f>
        <v>0</v>
      </c>
      <c r="R46" s="30">
        <f>IF(ISNUMBER(K46)=FALSE,J46,0)</f>
        <v>0</v>
      </c>
    </row>
    <row r="47">
      <c r="A47" s="9"/>
      <c r="B47" s="54" t="s">
        <v>64</v>
      </c>
      <c r="C47" s="1"/>
      <c r="D47" s="1"/>
      <c r="E47" s="55" t="s">
        <v>84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66</v>
      </c>
      <c r="C48" s="1"/>
      <c r="D48" s="1"/>
      <c r="E48" s="55" t="s">
        <v>85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68</v>
      </c>
      <c r="C49" s="1"/>
      <c r="D49" s="1"/>
      <c r="E49" s="55" t="s">
        <v>75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70</v>
      </c>
      <c r="C50" s="29"/>
      <c r="D50" s="29"/>
      <c r="E50" s="57" t="s">
        <v>71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>
      <c r="A51" s="9"/>
      <c r="B51" s="47">
        <v>6</v>
      </c>
      <c r="C51" s="48" t="s">
        <v>86</v>
      </c>
      <c r="D51" s="48" t="s">
        <v>7</v>
      </c>
      <c r="E51" s="48" t="s">
        <v>87</v>
      </c>
      <c r="F51" s="48" t="s">
        <v>7</v>
      </c>
      <c r="G51" s="49" t="s">
        <v>63</v>
      </c>
      <c r="H51" s="59">
        <v>1</v>
      </c>
      <c r="I51" s="60">
        <v>0</v>
      </c>
      <c r="J51" s="61">
        <v>0</v>
      </c>
      <c r="K51" s="62">
        <v>0.20999999999999999</v>
      </c>
      <c r="L51" s="63">
        <v>0</v>
      </c>
      <c r="M51" s="12"/>
      <c r="N51" s="2"/>
      <c r="O51" s="2"/>
      <c r="P51" s="2"/>
      <c r="Q51" s="39">
        <f>IF(ISNUMBER(K51),IF(H51&gt;0,IF(I51&gt;0,J51,0),0),0)</f>
        <v>0</v>
      </c>
      <c r="R51" s="30">
        <f>IF(ISNUMBER(K51)=FALSE,J51,0)</f>
        <v>0</v>
      </c>
    </row>
    <row r="52">
      <c r="A52" s="9"/>
      <c r="B52" s="54" t="s">
        <v>64</v>
      </c>
      <c r="C52" s="1"/>
      <c r="D52" s="1"/>
      <c r="E52" s="55" t="s">
        <v>88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66</v>
      </c>
      <c r="C53" s="1"/>
      <c r="D53" s="1"/>
      <c r="E53" s="55" t="s">
        <v>7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54" t="s">
        <v>68</v>
      </c>
      <c r="C54" s="1"/>
      <c r="D54" s="1"/>
      <c r="E54" s="55" t="s">
        <v>89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thickBot="1">
      <c r="A55" s="9"/>
      <c r="B55" s="56" t="s">
        <v>70</v>
      </c>
      <c r="C55" s="29"/>
      <c r="D55" s="29"/>
      <c r="E55" s="57" t="s">
        <v>71</v>
      </c>
      <c r="F55" s="29"/>
      <c r="G55" s="29"/>
      <c r="H55" s="58"/>
      <c r="I55" s="29"/>
      <c r="J55" s="58"/>
      <c r="K55" s="29"/>
      <c r="L55" s="29"/>
      <c r="M55" s="12"/>
      <c r="N55" s="2"/>
      <c r="O55" s="2"/>
      <c r="P55" s="2"/>
      <c r="Q55" s="2"/>
    </row>
    <row r="56" thickTop="1">
      <c r="A56" s="9"/>
      <c r="B56" s="47">
        <v>7</v>
      </c>
      <c r="C56" s="48" t="s">
        <v>90</v>
      </c>
      <c r="D56" s="48" t="s">
        <v>7</v>
      </c>
      <c r="E56" s="48" t="s">
        <v>91</v>
      </c>
      <c r="F56" s="48" t="s">
        <v>7</v>
      </c>
      <c r="G56" s="49" t="s">
        <v>63</v>
      </c>
      <c r="H56" s="59">
        <v>1</v>
      </c>
      <c r="I56" s="60">
        <v>0</v>
      </c>
      <c r="J56" s="61">
        <v>0</v>
      </c>
      <c r="K56" s="62">
        <v>0.20999999999999999</v>
      </c>
      <c r="L56" s="63">
        <v>0</v>
      </c>
      <c r="M56" s="12"/>
      <c r="N56" s="2"/>
      <c r="O56" s="2"/>
      <c r="P56" s="2"/>
      <c r="Q56" s="39">
        <f>IF(ISNUMBER(K56),IF(H56&gt;0,IF(I56&gt;0,J56,0),0),0)</f>
        <v>0</v>
      </c>
      <c r="R56" s="30">
        <f>IF(ISNUMBER(K56)=FALSE,J56,0)</f>
        <v>0</v>
      </c>
    </row>
    <row r="57">
      <c r="A57" s="9"/>
      <c r="B57" s="54" t="s">
        <v>64</v>
      </c>
      <c r="C57" s="1"/>
      <c r="D57" s="1"/>
      <c r="E57" s="55" t="s">
        <v>91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>
      <c r="A58" s="9"/>
      <c r="B58" s="54" t="s">
        <v>66</v>
      </c>
      <c r="C58" s="1"/>
      <c r="D58" s="1"/>
      <c r="E58" s="55" t="s">
        <v>67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>
      <c r="A59" s="9"/>
      <c r="B59" s="54" t="s">
        <v>68</v>
      </c>
      <c r="C59" s="1"/>
      <c r="D59" s="1"/>
      <c r="E59" s="55" t="s">
        <v>92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thickBot="1">
      <c r="A60" s="9"/>
      <c r="B60" s="56" t="s">
        <v>70</v>
      </c>
      <c r="C60" s="29"/>
      <c r="D60" s="29"/>
      <c r="E60" s="57" t="s">
        <v>71</v>
      </c>
      <c r="F60" s="29"/>
      <c r="G60" s="29"/>
      <c r="H60" s="58"/>
      <c r="I60" s="29"/>
      <c r="J60" s="58"/>
      <c r="K60" s="29"/>
      <c r="L60" s="29"/>
      <c r="M60" s="12"/>
      <c r="N60" s="2"/>
      <c r="O60" s="2"/>
      <c r="P60" s="2"/>
      <c r="Q60" s="2"/>
    </row>
    <row r="61" thickTop="1" thickBot="1" ht="25" customHeight="1">
      <c r="A61" s="9"/>
      <c r="B61" s="1"/>
      <c r="C61" s="64">
        <v>0</v>
      </c>
      <c r="D61" s="1"/>
      <c r="E61" s="64" t="s">
        <v>51</v>
      </c>
      <c r="F61" s="1"/>
      <c r="G61" s="65" t="s">
        <v>93</v>
      </c>
      <c r="H61" s="66">
        <v>0</v>
      </c>
      <c r="I61" s="65" t="s">
        <v>94</v>
      </c>
      <c r="J61" s="67">
        <f>(L61-H61)</f>
        <v>0</v>
      </c>
      <c r="K61" s="65" t="s">
        <v>95</v>
      </c>
      <c r="L61" s="68">
        <v>0</v>
      </c>
      <c r="M61" s="12"/>
      <c r="N61" s="2"/>
      <c r="O61" s="2"/>
      <c r="P61" s="2"/>
      <c r="Q61" s="39">
        <f>0+Q26+Q31+Q36+Q41+Q46+Q51+Q56</f>
        <v>0</v>
      </c>
      <c r="R61" s="30">
        <f>0+R26+R31+R36+R41+R46+R51+R56</f>
        <v>0</v>
      </c>
      <c r="S61" s="69">
        <f>Q61*(1+J61)+R61</f>
        <v>0</v>
      </c>
    </row>
    <row r="62" thickTop="1" thickBot="1" ht="25" customHeight="1">
      <c r="A62" s="9"/>
      <c r="B62" s="70"/>
      <c r="C62" s="70"/>
      <c r="D62" s="70"/>
      <c r="E62" s="70"/>
      <c r="F62" s="70"/>
      <c r="G62" s="71" t="s">
        <v>96</v>
      </c>
      <c r="H62" s="72">
        <v>0</v>
      </c>
      <c r="I62" s="71" t="s">
        <v>97</v>
      </c>
      <c r="J62" s="73">
        <v>0</v>
      </c>
      <c r="K62" s="71" t="s">
        <v>98</v>
      </c>
      <c r="L62" s="74">
        <v>0</v>
      </c>
      <c r="M62" s="12"/>
      <c r="N62" s="2"/>
      <c r="O62" s="2"/>
      <c r="P62" s="2"/>
      <c r="Q62" s="2"/>
    </row>
    <row r="63">
      <c r="A63" s="13"/>
      <c r="B63" s="4"/>
      <c r="C63" s="4"/>
      <c r="D63" s="4"/>
      <c r="E63" s="4"/>
      <c r="F63" s="4"/>
      <c r="G63" s="4"/>
      <c r="H63" s="75"/>
      <c r="I63" s="4"/>
      <c r="J63" s="75"/>
      <c r="K63" s="4"/>
      <c r="L63" s="4"/>
      <c r="M63" s="14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30">
        <f>AVERAGE(J45,J83,J91,J104,J112)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S45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S83</f>
        <v>0</v>
      </c>
    </row>
    <row r="22">
      <c r="A22" s="9"/>
      <c r="B22" s="42">
        <v>2</v>
      </c>
      <c r="C22" s="1"/>
      <c r="D22" s="1"/>
      <c r="E22" s="43" t="s">
        <v>101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S91</f>
        <v>0</v>
      </c>
    </row>
    <row r="23">
      <c r="A23" s="9"/>
      <c r="B23" s="42">
        <v>5</v>
      </c>
      <c r="C23" s="1"/>
      <c r="D23" s="1"/>
      <c r="E23" s="43" t="s">
        <v>102</v>
      </c>
      <c r="F23" s="1"/>
      <c r="G23" s="1"/>
      <c r="H23" s="1"/>
      <c r="I23" s="1"/>
      <c r="J23" s="1"/>
      <c r="K23" s="44">
        <v>0</v>
      </c>
      <c r="L23" s="44">
        <v>0</v>
      </c>
      <c r="M23" s="12"/>
      <c r="N23" s="2"/>
      <c r="O23" s="2"/>
      <c r="P23" s="2"/>
      <c r="Q23" s="2"/>
      <c r="S23" s="30">
        <f>S104</f>
        <v>0</v>
      </c>
    </row>
    <row r="24">
      <c r="A24" s="9"/>
      <c r="B24" s="42">
        <v>9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v>0</v>
      </c>
      <c r="L24" s="44">
        <v>0</v>
      </c>
      <c r="M24" s="12"/>
      <c r="N24" s="2"/>
      <c r="O24" s="2"/>
      <c r="P24" s="2"/>
      <c r="Q24" s="2"/>
      <c r="S24" s="30">
        <f>S112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53</v>
      </c>
      <c r="C28" s="40" t="s">
        <v>49</v>
      </c>
      <c r="D28" s="40" t="s">
        <v>54</v>
      </c>
      <c r="E28" s="40" t="s">
        <v>50</v>
      </c>
      <c r="F28" s="40" t="s">
        <v>55</v>
      </c>
      <c r="G28" s="41" t="s">
        <v>56</v>
      </c>
      <c r="H28" s="22" t="s">
        <v>57</v>
      </c>
      <c r="I28" s="22" t="s">
        <v>58</v>
      </c>
      <c r="J28" s="22" t="s">
        <v>17</v>
      </c>
      <c r="K28" s="41" t="s">
        <v>59</v>
      </c>
      <c r="L28" s="22" t="s">
        <v>18</v>
      </c>
      <c r="M28" s="78"/>
      <c r="N28" s="2"/>
      <c r="O28" s="2"/>
      <c r="P28" s="2"/>
      <c r="Q28" s="2"/>
    </row>
    <row r="29" ht="40" customHeight="1">
      <c r="A29" s="9"/>
      <c r="B29" s="45" t="s">
        <v>60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104</v>
      </c>
      <c r="D30" s="48" t="s">
        <v>105</v>
      </c>
      <c r="E30" s="48" t="s">
        <v>106</v>
      </c>
      <c r="F30" s="48" t="s">
        <v>7</v>
      </c>
      <c r="G30" s="49" t="s">
        <v>107</v>
      </c>
      <c r="H30" s="50">
        <v>344.83600000000001</v>
      </c>
      <c r="I30" s="24">
        <v>0</v>
      </c>
      <c r="J30" s="51">
        <v>0</v>
      </c>
      <c r="K30" s="52">
        <v>0.20999999999999999</v>
      </c>
      <c r="L30" s="53">
        <v>0</v>
      </c>
      <c r="M30" s="12"/>
      <c r="N30" s="2"/>
      <c r="O30" s="2"/>
      <c r="P30" s="2"/>
      <c r="Q30" s="39">
        <f>IF(ISNUMBER(K30),IF(H30&gt;0,IF(I30&gt;0,J30,0),0),0)</f>
        <v>0</v>
      </c>
      <c r="R30" s="30">
        <f>IF(ISNUMBER(K30)=FALSE,J30,0)</f>
        <v>0</v>
      </c>
    </row>
    <row r="31">
      <c r="A31" s="9"/>
      <c r="B31" s="54" t="s">
        <v>64</v>
      </c>
      <c r="C31" s="1"/>
      <c r="D31" s="1"/>
      <c r="E31" s="55" t="s">
        <v>108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66</v>
      </c>
      <c r="C32" s="1"/>
      <c r="D32" s="1"/>
      <c r="E32" s="55" t="s">
        <v>109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68</v>
      </c>
      <c r="C33" s="1"/>
      <c r="D33" s="1"/>
      <c r="E33" s="55" t="s">
        <v>110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70</v>
      </c>
      <c r="C34" s="29"/>
      <c r="D34" s="29"/>
      <c r="E34" s="57" t="s">
        <v>71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104</v>
      </c>
      <c r="D35" s="48" t="s">
        <v>111</v>
      </c>
      <c r="E35" s="48" t="s">
        <v>106</v>
      </c>
      <c r="F35" s="48" t="s">
        <v>7</v>
      </c>
      <c r="G35" s="49" t="s">
        <v>107</v>
      </c>
      <c r="H35" s="59">
        <v>354.68799999999999</v>
      </c>
      <c r="I35" s="60">
        <v>0</v>
      </c>
      <c r="J35" s="61">
        <v>0</v>
      </c>
      <c r="K35" s="62">
        <v>0.20999999999999999</v>
      </c>
      <c r="L35" s="63">
        <v>0</v>
      </c>
      <c r="M35" s="12"/>
      <c r="N35" s="2"/>
      <c r="O35" s="2"/>
      <c r="P35" s="2"/>
      <c r="Q35" s="39">
        <f>IF(ISNUMBER(K35),IF(H35&gt;0,IF(I35&gt;0,J35,0),0),0)</f>
        <v>0</v>
      </c>
      <c r="R35" s="30">
        <f>IF(ISNUMBER(K35)=FALSE,J35,0)</f>
        <v>0</v>
      </c>
    </row>
    <row r="36">
      <c r="A36" s="9"/>
      <c r="B36" s="54" t="s">
        <v>64</v>
      </c>
      <c r="C36" s="1"/>
      <c r="D36" s="1"/>
      <c r="E36" s="55" t="s">
        <v>112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66</v>
      </c>
      <c r="C37" s="1"/>
      <c r="D37" s="1"/>
      <c r="E37" s="55" t="s">
        <v>113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68</v>
      </c>
      <c r="C38" s="1"/>
      <c r="D38" s="1"/>
      <c r="E38" s="55" t="s">
        <v>110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70</v>
      </c>
      <c r="C39" s="29"/>
      <c r="D39" s="29"/>
      <c r="E39" s="57" t="s">
        <v>71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>
      <c r="A40" s="9"/>
      <c r="B40" s="47">
        <v>3</v>
      </c>
      <c r="C40" s="48" t="s">
        <v>104</v>
      </c>
      <c r="D40" s="48" t="s">
        <v>114</v>
      </c>
      <c r="E40" s="48" t="s">
        <v>106</v>
      </c>
      <c r="F40" s="48" t="s">
        <v>7</v>
      </c>
      <c r="G40" s="49" t="s">
        <v>107</v>
      </c>
      <c r="H40" s="59">
        <v>8.25</v>
      </c>
      <c r="I40" s="60">
        <v>0</v>
      </c>
      <c r="J40" s="61">
        <v>0</v>
      </c>
      <c r="K40" s="62">
        <v>0.20999999999999999</v>
      </c>
      <c r="L40" s="63">
        <v>0</v>
      </c>
      <c r="M40" s="12"/>
      <c r="N40" s="2"/>
      <c r="O40" s="2"/>
      <c r="P40" s="2"/>
      <c r="Q40" s="39">
        <f>IF(ISNUMBER(K40),IF(H40&gt;0,IF(I40&gt;0,J40,0),0),0)</f>
        <v>0</v>
      </c>
      <c r="R40" s="30">
        <f>IF(ISNUMBER(K40)=FALSE,J40,0)</f>
        <v>0</v>
      </c>
    </row>
    <row r="41">
      <c r="A41" s="9"/>
      <c r="B41" s="54" t="s">
        <v>64</v>
      </c>
      <c r="C41" s="1"/>
      <c r="D41" s="1"/>
      <c r="E41" s="55" t="s">
        <v>115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>
      <c r="A42" s="9"/>
      <c r="B42" s="54" t="s">
        <v>66</v>
      </c>
      <c r="C42" s="1"/>
      <c r="D42" s="1"/>
      <c r="E42" s="55" t="s">
        <v>116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68</v>
      </c>
      <c r="C43" s="1"/>
      <c r="D43" s="1"/>
      <c r="E43" s="55" t="s">
        <v>110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thickBot="1">
      <c r="A44" s="9"/>
      <c r="B44" s="56" t="s">
        <v>70</v>
      </c>
      <c r="C44" s="29"/>
      <c r="D44" s="29"/>
      <c r="E44" s="57" t="s">
        <v>71</v>
      </c>
      <c r="F44" s="29"/>
      <c r="G44" s="29"/>
      <c r="H44" s="58"/>
      <c r="I44" s="29"/>
      <c r="J44" s="58"/>
      <c r="K44" s="29"/>
      <c r="L44" s="29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4">
        <v>0</v>
      </c>
      <c r="D45" s="1"/>
      <c r="E45" s="64" t="s">
        <v>51</v>
      </c>
      <c r="F45" s="1"/>
      <c r="G45" s="65" t="s">
        <v>93</v>
      </c>
      <c r="H45" s="66">
        <v>0</v>
      </c>
      <c r="I45" s="65" t="s">
        <v>94</v>
      </c>
      <c r="J45" s="67">
        <f>(L45-H45)</f>
        <v>0</v>
      </c>
      <c r="K45" s="65" t="s">
        <v>95</v>
      </c>
      <c r="L45" s="68">
        <v>0</v>
      </c>
      <c r="M45" s="12"/>
      <c r="N45" s="2"/>
      <c r="O45" s="2"/>
      <c r="P45" s="2"/>
      <c r="Q45" s="39">
        <f>0+Q30+Q35+Q40</f>
        <v>0</v>
      </c>
      <c r="R45" s="30">
        <f>0+R30+R35+R40</f>
        <v>0</v>
      </c>
      <c r="S45" s="69">
        <f>Q45*(1+J45)+R45</f>
        <v>0</v>
      </c>
    </row>
    <row r="46" thickTop="1" thickBot="1" ht="25" customHeight="1">
      <c r="A46" s="9"/>
      <c r="B46" s="70"/>
      <c r="C46" s="70"/>
      <c r="D46" s="70"/>
      <c r="E46" s="70"/>
      <c r="F46" s="70"/>
      <c r="G46" s="71" t="s">
        <v>96</v>
      </c>
      <c r="H46" s="72">
        <v>0</v>
      </c>
      <c r="I46" s="71" t="s">
        <v>97</v>
      </c>
      <c r="J46" s="73">
        <v>0</v>
      </c>
      <c r="K46" s="71" t="s">
        <v>98</v>
      </c>
      <c r="L46" s="74">
        <v>0</v>
      </c>
      <c r="M46" s="12"/>
      <c r="N46" s="2"/>
      <c r="O46" s="2"/>
      <c r="P46" s="2"/>
      <c r="Q46" s="2"/>
    </row>
    <row r="47" ht="40" customHeight="1">
      <c r="A47" s="9"/>
      <c r="B47" s="79" t="s">
        <v>117</v>
      </c>
      <c r="C47" s="1"/>
      <c r="D47" s="1"/>
      <c r="E47" s="1"/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47">
        <v>4</v>
      </c>
      <c r="C48" s="48" t="s">
        <v>118</v>
      </c>
      <c r="D48" s="48" t="s">
        <v>7</v>
      </c>
      <c r="E48" s="48" t="s">
        <v>119</v>
      </c>
      <c r="F48" s="48" t="s">
        <v>7</v>
      </c>
      <c r="G48" s="49" t="s">
        <v>120</v>
      </c>
      <c r="H48" s="50">
        <v>24.631</v>
      </c>
      <c r="I48" s="24">
        <v>0</v>
      </c>
      <c r="J48" s="51">
        <v>0</v>
      </c>
      <c r="K48" s="52">
        <v>0.20999999999999999</v>
      </c>
      <c r="L48" s="53">
        <v>0</v>
      </c>
      <c r="M48" s="12"/>
      <c r="N48" s="2"/>
      <c r="O48" s="2"/>
      <c r="P48" s="2"/>
      <c r="Q48" s="39">
        <f>IF(ISNUMBER(K48),IF(H48&gt;0,IF(I48&gt;0,J48,0),0),0)</f>
        <v>0</v>
      </c>
      <c r="R48" s="30">
        <f>IF(ISNUMBER(K48)=FALSE,J48,0)</f>
        <v>0</v>
      </c>
    </row>
    <row r="49">
      <c r="A49" s="9"/>
      <c r="B49" s="54" t="s">
        <v>64</v>
      </c>
      <c r="C49" s="1"/>
      <c r="D49" s="1"/>
      <c r="E49" s="55" t="s">
        <v>121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66</v>
      </c>
      <c r="C50" s="1"/>
      <c r="D50" s="1"/>
      <c r="E50" s="55" t="s">
        <v>122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68</v>
      </c>
      <c r="C51" s="1"/>
      <c r="D51" s="1"/>
      <c r="E51" s="55" t="s">
        <v>123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70</v>
      </c>
      <c r="C52" s="29"/>
      <c r="D52" s="29"/>
      <c r="E52" s="57" t="s">
        <v>71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124</v>
      </c>
      <c r="D53" s="48" t="s">
        <v>7</v>
      </c>
      <c r="E53" s="48" t="s">
        <v>125</v>
      </c>
      <c r="F53" s="48" t="s">
        <v>7</v>
      </c>
      <c r="G53" s="49" t="s">
        <v>126</v>
      </c>
      <c r="H53" s="59">
        <v>18.75</v>
      </c>
      <c r="I53" s="60">
        <v>0</v>
      </c>
      <c r="J53" s="61">
        <v>0</v>
      </c>
      <c r="K53" s="62">
        <v>0.20999999999999999</v>
      </c>
      <c r="L53" s="63">
        <v>0</v>
      </c>
      <c r="M53" s="12"/>
      <c r="N53" s="2"/>
      <c r="O53" s="2"/>
      <c r="P53" s="2"/>
      <c r="Q53" s="39">
        <f>IF(ISNUMBER(K53),IF(H53&gt;0,IF(I53&gt;0,J53,0),0),0)</f>
        <v>0</v>
      </c>
      <c r="R53" s="30">
        <f>IF(ISNUMBER(K53)=FALSE,J53,0)</f>
        <v>0</v>
      </c>
    </row>
    <row r="54">
      <c r="A54" s="9"/>
      <c r="B54" s="54" t="s">
        <v>64</v>
      </c>
      <c r="C54" s="1"/>
      <c r="D54" s="1"/>
      <c r="E54" s="55" t="s">
        <v>127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66</v>
      </c>
      <c r="C55" s="1"/>
      <c r="D55" s="1"/>
      <c r="E55" s="55" t="s">
        <v>128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68</v>
      </c>
      <c r="C56" s="1"/>
      <c r="D56" s="1"/>
      <c r="E56" s="55" t="s">
        <v>129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70</v>
      </c>
      <c r="C57" s="29"/>
      <c r="D57" s="29"/>
      <c r="E57" s="57" t="s">
        <v>71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130</v>
      </c>
      <c r="D58" s="48" t="s">
        <v>7</v>
      </c>
      <c r="E58" s="48" t="s">
        <v>131</v>
      </c>
      <c r="F58" s="48" t="s">
        <v>7</v>
      </c>
      <c r="G58" s="49" t="s">
        <v>120</v>
      </c>
      <c r="H58" s="59">
        <v>791.10400000000004</v>
      </c>
      <c r="I58" s="60">
        <v>0</v>
      </c>
      <c r="J58" s="61">
        <v>0</v>
      </c>
      <c r="K58" s="62">
        <v>0.20999999999999999</v>
      </c>
      <c r="L58" s="63">
        <v>0</v>
      </c>
      <c r="M58" s="12"/>
      <c r="N58" s="2"/>
      <c r="O58" s="2"/>
      <c r="P58" s="2"/>
      <c r="Q58" s="39">
        <f>IF(ISNUMBER(K58),IF(H58&gt;0,IF(I58&gt;0,J58,0),0),0)</f>
        <v>0</v>
      </c>
      <c r="R58" s="30">
        <f>IF(ISNUMBER(K58)=FALSE,J58,0)</f>
        <v>0</v>
      </c>
    </row>
    <row r="59">
      <c r="A59" s="9"/>
      <c r="B59" s="54" t="s">
        <v>64</v>
      </c>
      <c r="C59" s="1"/>
      <c r="D59" s="1"/>
      <c r="E59" s="55" t="s">
        <v>132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66</v>
      </c>
      <c r="C60" s="1"/>
      <c r="D60" s="1"/>
      <c r="E60" s="55" t="s">
        <v>133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68</v>
      </c>
      <c r="C61" s="1"/>
      <c r="D61" s="1"/>
      <c r="E61" s="55" t="s">
        <v>123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70</v>
      </c>
      <c r="C62" s="29"/>
      <c r="D62" s="29"/>
      <c r="E62" s="57" t="s">
        <v>71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134</v>
      </c>
      <c r="D63" s="48" t="s">
        <v>7</v>
      </c>
      <c r="E63" s="48" t="s">
        <v>135</v>
      </c>
      <c r="F63" s="48" t="s">
        <v>7</v>
      </c>
      <c r="G63" s="49" t="s">
        <v>126</v>
      </c>
      <c r="H63" s="59">
        <v>12315.6</v>
      </c>
      <c r="I63" s="60">
        <v>0</v>
      </c>
      <c r="J63" s="61">
        <v>0</v>
      </c>
      <c r="K63" s="62">
        <v>0.20999999999999999</v>
      </c>
      <c r="L63" s="63">
        <v>0</v>
      </c>
      <c r="M63" s="12"/>
      <c r="N63" s="2"/>
      <c r="O63" s="2"/>
      <c r="P63" s="2"/>
      <c r="Q63" s="39">
        <f>IF(ISNUMBER(K63),IF(H63&gt;0,IF(I63&gt;0,J63,0),0),0)</f>
        <v>0</v>
      </c>
      <c r="R63" s="30">
        <f>IF(ISNUMBER(K63)=FALSE,J63,0)</f>
        <v>0</v>
      </c>
    </row>
    <row r="64">
      <c r="A64" s="9"/>
      <c r="B64" s="54" t="s">
        <v>64</v>
      </c>
      <c r="C64" s="1"/>
      <c r="D64" s="1"/>
      <c r="E64" s="55" t="s">
        <v>136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66</v>
      </c>
      <c r="C65" s="1"/>
      <c r="D65" s="1"/>
      <c r="E65" s="55" t="s">
        <v>137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68</v>
      </c>
      <c r="C66" s="1"/>
      <c r="D66" s="1"/>
      <c r="E66" s="55" t="s">
        <v>138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70</v>
      </c>
      <c r="C67" s="29"/>
      <c r="D67" s="29"/>
      <c r="E67" s="57" t="s">
        <v>71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139</v>
      </c>
      <c r="D68" s="48" t="s">
        <v>7</v>
      </c>
      <c r="E68" s="48" t="s">
        <v>140</v>
      </c>
      <c r="F68" s="48" t="s">
        <v>7</v>
      </c>
      <c r="G68" s="49" t="s">
        <v>120</v>
      </c>
      <c r="H68" s="59">
        <v>172.41800000000001</v>
      </c>
      <c r="I68" s="60">
        <v>0</v>
      </c>
      <c r="J68" s="61">
        <v>0</v>
      </c>
      <c r="K68" s="62">
        <v>0.20999999999999999</v>
      </c>
      <c r="L68" s="63">
        <v>0</v>
      </c>
      <c r="M68" s="12"/>
      <c r="N68" s="2"/>
      <c r="O68" s="2"/>
      <c r="P68" s="2"/>
      <c r="Q68" s="39">
        <f>IF(ISNUMBER(K68),IF(H68&gt;0,IF(I68&gt;0,J68,0),0),0)</f>
        <v>0</v>
      </c>
      <c r="R68" s="30">
        <f>IF(ISNUMBER(K68)=FALSE,J68,0)</f>
        <v>0</v>
      </c>
    </row>
    <row r="69">
      <c r="A69" s="9"/>
      <c r="B69" s="54" t="s">
        <v>64</v>
      </c>
      <c r="C69" s="1"/>
      <c r="D69" s="1"/>
      <c r="E69" s="55" t="s">
        <v>141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66</v>
      </c>
      <c r="C70" s="1"/>
      <c r="D70" s="1"/>
      <c r="E70" s="55" t="s">
        <v>142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68</v>
      </c>
      <c r="C71" s="1"/>
      <c r="D71" s="1"/>
      <c r="E71" s="55" t="s">
        <v>143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70</v>
      </c>
      <c r="C72" s="29"/>
      <c r="D72" s="29"/>
      <c r="E72" s="57" t="s">
        <v>71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144</v>
      </c>
      <c r="D73" s="48" t="s">
        <v>7</v>
      </c>
      <c r="E73" s="48" t="s">
        <v>145</v>
      </c>
      <c r="F73" s="48" t="s">
        <v>7</v>
      </c>
      <c r="G73" s="49" t="s">
        <v>120</v>
      </c>
      <c r="H73" s="59">
        <v>486.053</v>
      </c>
      <c r="I73" s="60">
        <v>0</v>
      </c>
      <c r="J73" s="61">
        <v>0</v>
      </c>
      <c r="K73" s="62">
        <v>0.20999999999999999</v>
      </c>
      <c r="L73" s="63">
        <v>0</v>
      </c>
      <c r="M73" s="12"/>
      <c r="N73" s="2"/>
      <c r="O73" s="2"/>
      <c r="P73" s="2"/>
      <c r="Q73" s="39">
        <f>IF(ISNUMBER(K73),IF(H73&gt;0,IF(I73&gt;0,J73,0),0),0)</f>
        <v>0</v>
      </c>
      <c r="R73" s="30">
        <f>IF(ISNUMBER(K73)=FALSE,J73,0)</f>
        <v>0</v>
      </c>
    </row>
    <row r="74">
      <c r="A74" s="9"/>
      <c r="B74" s="54" t="s">
        <v>64</v>
      </c>
      <c r="C74" s="1"/>
      <c r="D74" s="1"/>
      <c r="E74" s="55" t="s">
        <v>146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66</v>
      </c>
      <c r="C75" s="1"/>
      <c r="D75" s="1"/>
      <c r="E75" s="55" t="s">
        <v>147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68</v>
      </c>
      <c r="C76" s="1"/>
      <c r="D76" s="1"/>
      <c r="E76" s="55" t="s">
        <v>148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70</v>
      </c>
      <c r="C77" s="29"/>
      <c r="D77" s="29"/>
      <c r="E77" s="57" t="s">
        <v>71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>
      <c r="A78" s="9"/>
      <c r="B78" s="47">
        <v>10</v>
      </c>
      <c r="C78" s="48" t="s">
        <v>149</v>
      </c>
      <c r="D78" s="48" t="s">
        <v>7</v>
      </c>
      <c r="E78" s="48" t="s">
        <v>150</v>
      </c>
      <c r="F78" s="48" t="s">
        <v>7</v>
      </c>
      <c r="G78" s="49" t="s">
        <v>126</v>
      </c>
      <c r="H78" s="59">
        <v>246.31200000000001</v>
      </c>
      <c r="I78" s="60">
        <v>0</v>
      </c>
      <c r="J78" s="61">
        <v>0</v>
      </c>
      <c r="K78" s="62">
        <v>0.20999999999999999</v>
      </c>
      <c r="L78" s="63">
        <v>0</v>
      </c>
      <c r="M78" s="12"/>
      <c r="N78" s="2"/>
      <c r="O78" s="2"/>
      <c r="P78" s="2"/>
      <c r="Q78" s="39">
        <f>IF(ISNUMBER(K78),IF(H78&gt;0,IF(I78&gt;0,J78,0),0),0)</f>
        <v>0</v>
      </c>
      <c r="R78" s="30">
        <f>IF(ISNUMBER(K78)=FALSE,J78,0)</f>
        <v>0</v>
      </c>
    </row>
    <row r="79">
      <c r="A79" s="9"/>
      <c r="B79" s="54" t="s">
        <v>64</v>
      </c>
      <c r="C79" s="1"/>
      <c r="D79" s="1"/>
      <c r="E79" s="55" t="s">
        <v>7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>
      <c r="A80" s="9"/>
      <c r="B80" s="54" t="s">
        <v>66</v>
      </c>
      <c r="C80" s="1"/>
      <c r="D80" s="1"/>
      <c r="E80" s="55" t="s">
        <v>151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54" t="s">
        <v>68</v>
      </c>
      <c r="C81" s="1"/>
      <c r="D81" s="1"/>
      <c r="E81" s="55" t="s">
        <v>152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>
      <c r="A82" s="9"/>
      <c r="B82" s="56" t="s">
        <v>70</v>
      </c>
      <c r="C82" s="29"/>
      <c r="D82" s="29"/>
      <c r="E82" s="57" t="s">
        <v>71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4">
        <v>1</v>
      </c>
      <c r="D83" s="1"/>
      <c r="E83" s="64" t="s">
        <v>100</v>
      </c>
      <c r="F83" s="1"/>
      <c r="G83" s="65" t="s">
        <v>93</v>
      </c>
      <c r="H83" s="66">
        <v>0</v>
      </c>
      <c r="I83" s="65" t="s">
        <v>94</v>
      </c>
      <c r="J83" s="67">
        <f>(L83-H83)</f>
        <v>0</v>
      </c>
      <c r="K83" s="65" t="s">
        <v>95</v>
      </c>
      <c r="L83" s="68">
        <v>0</v>
      </c>
      <c r="M83" s="12"/>
      <c r="N83" s="2"/>
      <c r="O83" s="2"/>
      <c r="P83" s="2"/>
      <c r="Q83" s="39">
        <f>0+Q48+Q53+Q58+Q63+Q68+Q73+Q78</f>
        <v>0</v>
      </c>
      <c r="R83" s="30">
        <f>0+R48+R53+R58+R63+R68+R73+R78</f>
        <v>0</v>
      </c>
      <c r="S83" s="69">
        <f>Q83*(1+J83)+R83</f>
        <v>0</v>
      </c>
    </row>
    <row r="84" thickTop="1" thickBot="1" ht="25" customHeight="1">
      <c r="A84" s="9"/>
      <c r="B84" s="70"/>
      <c r="C84" s="70"/>
      <c r="D84" s="70"/>
      <c r="E84" s="70"/>
      <c r="F84" s="70"/>
      <c r="G84" s="71" t="s">
        <v>96</v>
      </c>
      <c r="H84" s="72">
        <v>0</v>
      </c>
      <c r="I84" s="71" t="s">
        <v>97</v>
      </c>
      <c r="J84" s="73">
        <v>0</v>
      </c>
      <c r="K84" s="71" t="s">
        <v>98</v>
      </c>
      <c r="L84" s="74">
        <v>0</v>
      </c>
      <c r="M84" s="12"/>
      <c r="N84" s="2"/>
      <c r="O84" s="2"/>
      <c r="P84" s="2"/>
      <c r="Q84" s="2"/>
    </row>
    <row r="85" ht="40" customHeight="1">
      <c r="A85" s="9"/>
      <c r="B85" s="79" t="s">
        <v>153</v>
      </c>
      <c r="C85" s="1"/>
      <c r="D85" s="1"/>
      <c r="E85" s="1"/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47">
        <v>11</v>
      </c>
      <c r="C86" s="48" t="s">
        <v>154</v>
      </c>
      <c r="D86" s="48" t="s">
        <v>7</v>
      </c>
      <c r="E86" s="48" t="s">
        <v>155</v>
      </c>
      <c r="F86" s="48" t="s">
        <v>7</v>
      </c>
      <c r="G86" s="49" t="s">
        <v>120</v>
      </c>
      <c r="H86" s="50">
        <v>172.41800000000001</v>
      </c>
      <c r="I86" s="24">
        <v>0</v>
      </c>
      <c r="J86" s="51">
        <v>0</v>
      </c>
      <c r="K86" s="52">
        <v>0.20999999999999999</v>
      </c>
      <c r="L86" s="53">
        <v>0</v>
      </c>
      <c r="M86" s="12"/>
      <c r="N86" s="2"/>
      <c r="O86" s="2"/>
      <c r="P86" s="2"/>
      <c r="Q86" s="39">
        <f>IF(ISNUMBER(K86),IF(H86&gt;0,IF(I86&gt;0,J86,0),0),0)</f>
        <v>0</v>
      </c>
      <c r="R86" s="30">
        <f>IF(ISNUMBER(K86)=FALSE,J86,0)</f>
        <v>0</v>
      </c>
    </row>
    <row r="87">
      <c r="A87" s="9"/>
      <c r="B87" s="54" t="s">
        <v>64</v>
      </c>
      <c r="C87" s="1"/>
      <c r="D87" s="1"/>
      <c r="E87" s="55" t="s">
        <v>156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66</v>
      </c>
      <c r="C88" s="1"/>
      <c r="D88" s="1"/>
      <c r="E88" s="55" t="s">
        <v>142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68</v>
      </c>
      <c r="C89" s="1"/>
      <c r="D89" s="1"/>
      <c r="E89" s="55" t="s">
        <v>157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70</v>
      </c>
      <c r="C90" s="29"/>
      <c r="D90" s="29"/>
      <c r="E90" s="57" t="s">
        <v>71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4">
        <v>2</v>
      </c>
      <c r="D91" s="1"/>
      <c r="E91" s="64" t="s">
        <v>101</v>
      </c>
      <c r="F91" s="1"/>
      <c r="G91" s="65" t="s">
        <v>93</v>
      </c>
      <c r="H91" s="66">
        <v>0</v>
      </c>
      <c r="I91" s="65" t="s">
        <v>94</v>
      </c>
      <c r="J91" s="67">
        <f>(L91-H91)</f>
        <v>0</v>
      </c>
      <c r="K91" s="65" t="s">
        <v>95</v>
      </c>
      <c r="L91" s="68">
        <v>0</v>
      </c>
      <c r="M91" s="12"/>
      <c r="N91" s="2"/>
      <c r="O91" s="2"/>
      <c r="P91" s="2"/>
      <c r="Q91" s="39">
        <f>0+Q86</f>
        <v>0</v>
      </c>
      <c r="R91" s="30">
        <f>0+R86</f>
        <v>0</v>
      </c>
      <c r="S91" s="69">
        <f>Q91*(1+J91)+R91</f>
        <v>0</v>
      </c>
    </row>
    <row r="92" thickTop="1" thickBot="1" ht="25" customHeight="1">
      <c r="A92" s="9"/>
      <c r="B92" s="70"/>
      <c r="C92" s="70"/>
      <c r="D92" s="70"/>
      <c r="E92" s="70"/>
      <c r="F92" s="70"/>
      <c r="G92" s="71" t="s">
        <v>96</v>
      </c>
      <c r="H92" s="72">
        <v>0</v>
      </c>
      <c r="I92" s="71" t="s">
        <v>97</v>
      </c>
      <c r="J92" s="73">
        <v>0</v>
      </c>
      <c r="K92" s="71" t="s">
        <v>98</v>
      </c>
      <c r="L92" s="74">
        <v>0</v>
      </c>
      <c r="M92" s="12"/>
      <c r="N92" s="2"/>
      <c r="O92" s="2"/>
      <c r="P92" s="2"/>
      <c r="Q92" s="2"/>
    </row>
    <row r="93" ht="40" customHeight="1">
      <c r="A93" s="9"/>
      <c r="B93" s="79" t="s">
        <v>158</v>
      </c>
      <c r="C93" s="1"/>
      <c r="D93" s="1"/>
      <c r="E93" s="1"/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47">
        <v>12</v>
      </c>
      <c r="C94" s="48" t="s">
        <v>159</v>
      </c>
      <c r="D94" s="48" t="s">
        <v>7</v>
      </c>
      <c r="E94" s="48" t="s">
        <v>160</v>
      </c>
      <c r="F94" s="48" t="s">
        <v>7</v>
      </c>
      <c r="G94" s="49" t="s">
        <v>126</v>
      </c>
      <c r="H94" s="50">
        <v>12315.6</v>
      </c>
      <c r="I94" s="24">
        <v>0</v>
      </c>
      <c r="J94" s="51">
        <v>0</v>
      </c>
      <c r="K94" s="52">
        <v>0.20999999999999999</v>
      </c>
      <c r="L94" s="53">
        <v>0</v>
      </c>
      <c r="M94" s="12"/>
      <c r="N94" s="2"/>
      <c r="O94" s="2"/>
      <c r="P94" s="2"/>
      <c r="Q94" s="39">
        <f>IF(ISNUMBER(K94),IF(H94&gt;0,IF(I94&gt;0,J94,0),0),0)</f>
        <v>0</v>
      </c>
      <c r="R94" s="30">
        <f>IF(ISNUMBER(K94)=FALSE,J94,0)</f>
        <v>0</v>
      </c>
    </row>
    <row r="95">
      <c r="A95" s="9"/>
      <c r="B95" s="54" t="s">
        <v>64</v>
      </c>
      <c r="C95" s="1"/>
      <c r="D95" s="1"/>
      <c r="E95" s="55" t="s">
        <v>161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66</v>
      </c>
      <c r="C96" s="1"/>
      <c r="D96" s="1"/>
      <c r="E96" s="55" t="s">
        <v>162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68</v>
      </c>
      <c r="C97" s="1"/>
      <c r="D97" s="1"/>
      <c r="E97" s="55" t="s">
        <v>7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70</v>
      </c>
      <c r="C98" s="29"/>
      <c r="D98" s="29"/>
      <c r="E98" s="57" t="s">
        <v>71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>
      <c r="A99" s="9"/>
      <c r="B99" s="47">
        <v>13</v>
      </c>
      <c r="C99" s="48" t="s">
        <v>163</v>
      </c>
      <c r="D99" s="48"/>
      <c r="E99" s="48" t="s">
        <v>164</v>
      </c>
      <c r="F99" s="48" t="s">
        <v>7</v>
      </c>
      <c r="G99" s="49" t="s">
        <v>120</v>
      </c>
      <c r="H99" s="59">
        <v>42.167999999999999</v>
      </c>
      <c r="I99" s="60">
        <v>0</v>
      </c>
      <c r="J99" s="61">
        <v>0</v>
      </c>
      <c r="K99" s="62">
        <v>0.20999999999999999</v>
      </c>
      <c r="L99" s="63">
        <v>0</v>
      </c>
      <c r="M99" s="12"/>
      <c r="N99" s="2"/>
      <c r="O99" s="2"/>
      <c r="P99" s="2"/>
      <c r="Q99" s="39">
        <f>IF(ISNUMBER(K99),IF(H99&gt;0,IF(I99&gt;0,J99,0),0),0)</f>
        <v>0</v>
      </c>
      <c r="R99" s="30">
        <f>IF(ISNUMBER(K99)=FALSE,J99,0)</f>
        <v>0</v>
      </c>
    </row>
    <row r="100">
      <c r="A100" s="9"/>
      <c r="B100" s="54" t="s">
        <v>64</v>
      </c>
      <c r="C100" s="1"/>
      <c r="D100" s="1"/>
      <c r="E100" s="55" t="s">
        <v>165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66</v>
      </c>
      <c r="C101" s="1"/>
      <c r="D101" s="1"/>
      <c r="E101" s="55" t="s">
        <v>166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68</v>
      </c>
      <c r="C102" s="1"/>
      <c r="D102" s="1"/>
      <c r="E102" s="55" t="s">
        <v>167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70</v>
      </c>
      <c r="C103" s="29"/>
      <c r="D103" s="29"/>
      <c r="E103" s="57" t="s">
        <v>71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4">
        <v>5</v>
      </c>
      <c r="D104" s="1"/>
      <c r="E104" s="64" t="s">
        <v>102</v>
      </c>
      <c r="F104" s="1"/>
      <c r="G104" s="65" t="s">
        <v>93</v>
      </c>
      <c r="H104" s="66">
        <v>0</v>
      </c>
      <c r="I104" s="65" t="s">
        <v>94</v>
      </c>
      <c r="J104" s="67">
        <f>(L104-H104)</f>
        <v>0</v>
      </c>
      <c r="K104" s="65" t="s">
        <v>95</v>
      </c>
      <c r="L104" s="68">
        <v>0</v>
      </c>
      <c r="M104" s="12"/>
      <c r="N104" s="2"/>
      <c r="O104" s="2"/>
      <c r="P104" s="2"/>
      <c r="Q104" s="39">
        <f>0+Q94+Q99</f>
        <v>0</v>
      </c>
      <c r="R104" s="30">
        <f>0+R94+R99</f>
        <v>0</v>
      </c>
      <c r="S104" s="69">
        <f>Q104*(1+J104)+R104</f>
        <v>0</v>
      </c>
    </row>
    <row r="105" thickTop="1" thickBot="1" ht="25" customHeight="1">
      <c r="A105" s="9"/>
      <c r="B105" s="70"/>
      <c r="C105" s="70"/>
      <c r="D105" s="70"/>
      <c r="E105" s="70"/>
      <c r="F105" s="70"/>
      <c r="G105" s="71" t="s">
        <v>96</v>
      </c>
      <c r="H105" s="72">
        <v>0</v>
      </c>
      <c r="I105" s="71" t="s">
        <v>97</v>
      </c>
      <c r="J105" s="73">
        <v>0</v>
      </c>
      <c r="K105" s="71" t="s">
        <v>98</v>
      </c>
      <c r="L105" s="74">
        <v>0</v>
      </c>
      <c r="M105" s="12"/>
      <c r="N105" s="2"/>
      <c r="O105" s="2"/>
      <c r="P105" s="2"/>
      <c r="Q105" s="2"/>
    </row>
    <row r="106" ht="40" customHeight="1">
      <c r="A106" s="9"/>
      <c r="B106" s="79" t="s">
        <v>168</v>
      </c>
      <c r="C106" s="1"/>
      <c r="D106" s="1"/>
      <c r="E106" s="1"/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47">
        <v>14</v>
      </c>
      <c r="C107" s="48" t="s">
        <v>169</v>
      </c>
      <c r="D107" s="48" t="s">
        <v>7</v>
      </c>
      <c r="E107" s="48" t="s">
        <v>170</v>
      </c>
      <c r="F107" s="48" t="s">
        <v>7</v>
      </c>
      <c r="G107" s="49" t="s">
        <v>171</v>
      </c>
      <c r="H107" s="50">
        <v>271.39999999999998</v>
      </c>
      <c r="I107" s="24">
        <v>0</v>
      </c>
      <c r="J107" s="51">
        <v>0</v>
      </c>
      <c r="K107" s="52">
        <v>0.20999999999999999</v>
      </c>
      <c r="L107" s="53">
        <v>0</v>
      </c>
      <c r="M107" s="12"/>
      <c r="N107" s="2"/>
      <c r="O107" s="2"/>
      <c r="P107" s="2"/>
      <c r="Q107" s="39">
        <f>IF(ISNUMBER(K107),IF(H107&gt;0,IF(I107&gt;0,J107,0),0),0)</f>
        <v>0</v>
      </c>
      <c r="R107" s="30">
        <f>IF(ISNUMBER(K107)=FALSE,J107,0)</f>
        <v>0</v>
      </c>
    </row>
    <row r="108">
      <c r="A108" s="9"/>
      <c r="B108" s="54" t="s">
        <v>64</v>
      </c>
      <c r="C108" s="1"/>
      <c r="D108" s="1"/>
      <c r="E108" s="55" t="s">
        <v>170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54" t="s">
        <v>66</v>
      </c>
      <c r="C109" s="1"/>
      <c r="D109" s="1"/>
      <c r="E109" s="55" t="s">
        <v>172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>
      <c r="A110" s="9"/>
      <c r="B110" s="54" t="s">
        <v>68</v>
      </c>
      <c r="C110" s="1"/>
      <c r="D110" s="1"/>
      <c r="E110" s="55" t="s">
        <v>173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thickBot="1">
      <c r="A111" s="9"/>
      <c r="B111" s="56" t="s">
        <v>70</v>
      </c>
      <c r="C111" s="29"/>
      <c r="D111" s="29"/>
      <c r="E111" s="57" t="s">
        <v>71</v>
      </c>
      <c r="F111" s="29"/>
      <c r="G111" s="29"/>
      <c r="H111" s="58"/>
      <c r="I111" s="29"/>
      <c r="J111" s="58"/>
      <c r="K111" s="29"/>
      <c r="L111" s="29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64">
        <v>9</v>
      </c>
      <c r="D112" s="1"/>
      <c r="E112" s="64" t="s">
        <v>103</v>
      </c>
      <c r="F112" s="1"/>
      <c r="G112" s="65" t="s">
        <v>93</v>
      </c>
      <c r="H112" s="66">
        <v>0</v>
      </c>
      <c r="I112" s="65" t="s">
        <v>94</v>
      </c>
      <c r="J112" s="67">
        <f>(L112-H112)</f>
        <v>0</v>
      </c>
      <c r="K112" s="65" t="s">
        <v>95</v>
      </c>
      <c r="L112" s="68">
        <v>0</v>
      </c>
      <c r="M112" s="12"/>
      <c r="N112" s="2"/>
      <c r="O112" s="2"/>
      <c r="P112" s="2"/>
      <c r="Q112" s="39">
        <f>0+Q107</f>
        <v>0</v>
      </c>
      <c r="R112" s="30">
        <f>0+R107</f>
        <v>0</v>
      </c>
      <c r="S112" s="69">
        <f>Q112*(1+J112)+R112</f>
        <v>0</v>
      </c>
    </row>
    <row r="113" thickTop="1" thickBot="1" ht="25" customHeight="1">
      <c r="A113" s="9"/>
      <c r="B113" s="70"/>
      <c r="C113" s="70"/>
      <c r="D113" s="70"/>
      <c r="E113" s="70"/>
      <c r="F113" s="70"/>
      <c r="G113" s="71" t="s">
        <v>96</v>
      </c>
      <c r="H113" s="72">
        <v>0</v>
      </c>
      <c r="I113" s="71" t="s">
        <v>97</v>
      </c>
      <c r="J113" s="73">
        <v>0</v>
      </c>
      <c r="K113" s="71" t="s">
        <v>98</v>
      </c>
      <c r="L113" s="74">
        <v>0</v>
      </c>
      <c r="M113" s="12"/>
      <c r="N113" s="2"/>
      <c r="O113" s="2"/>
      <c r="P113" s="2"/>
      <c r="Q113" s="2"/>
    </row>
    <row r="114">
      <c r="A114" s="13"/>
      <c r="B114" s="4"/>
      <c r="C114" s="4"/>
      <c r="D114" s="4"/>
      <c r="E114" s="4"/>
      <c r="F114" s="4"/>
      <c r="G114" s="4"/>
      <c r="H114" s="75"/>
      <c r="I114" s="4"/>
      <c r="J114" s="75"/>
      <c r="K114" s="4"/>
      <c r="L114" s="4"/>
      <c r="M114" s="14"/>
      <c r="N114" s="2"/>
      <c r="O114" s="2"/>
      <c r="P114" s="2"/>
      <c r="Q114" s="2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"/>
      <c r="O115" s="2"/>
      <c r="P115" s="2"/>
      <c r="Q115" s="2"/>
    </row>
  </sheetData>
  <mergeCells count="79">
    <mergeCell ref="B41:D41"/>
    <mergeCell ref="B42:D42"/>
    <mergeCell ref="B43:D43"/>
    <mergeCell ref="B44:D44"/>
    <mergeCell ref="B47:L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5:L85"/>
    <mergeCell ref="B87:D87"/>
    <mergeCell ref="B88:D88"/>
    <mergeCell ref="B89:D89"/>
    <mergeCell ref="B90:D90"/>
    <mergeCell ref="B93:L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8:D108"/>
    <mergeCell ref="B109:D109"/>
    <mergeCell ref="B110:D110"/>
    <mergeCell ref="B111:D111"/>
    <mergeCell ref="B106:L106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174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30">
        <f>AVERAGE(J40,J68,J81,J109,J132)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S40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S68</f>
        <v>0</v>
      </c>
    </row>
    <row r="22">
      <c r="A22" s="9"/>
      <c r="B22" s="42">
        <v>4</v>
      </c>
      <c r="C22" s="1"/>
      <c r="D22" s="1"/>
      <c r="E22" s="43" t="s">
        <v>175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S81</f>
        <v>0</v>
      </c>
    </row>
    <row r="23">
      <c r="A23" s="9"/>
      <c r="B23" s="42">
        <v>5</v>
      </c>
      <c r="C23" s="1"/>
      <c r="D23" s="1"/>
      <c r="E23" s="43" t="s">
        <v>102</v>
      </c>
      <c r="F23" s="1"/>
      <c r="G23" s="1"/>
      <c r="H23" s="1"/>
      <c r="I23" s="1"/>
      <c r="J23" s="1"/>
      <c r="K23" s="44">
        <v>0</v>
      </c>
      <c r="L23" s="44">
        <v>0</v>
      </c>
      <c r="M23" s="12"/>
      <c r="N23" s="2"/>
      <c r="O23" s="2"/>
      <c r="P23" s="2"/>
      <c r="Q23" s="2"/>
      <c r="S23" s="30">
        <f>S109</f>
        <v>0</v>
      </c>
    </row>
    <row r="24">
      <c r="A24" s="9"/>
      <c r="B24" s="42">
        <v>9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v>0</v>
      </c>
      <c r="L24" s="44">
        <v>0</v>
      </c>
      <c r="M24" s="12"/>
      <c r="N24" s="2"/>
      <c r="O24" s="2"/>
      <c r="P24" s="2"/>
      <c r="Q24" s="2"/>
      <c r="S24" s="30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53</v>
      </c>
      <c r="C28" s="40" t="s">
        <v>49</v>
      </c>
      <c r="D28" s="40" t="s">
        <v>54</v>
      </c>
      <c r="E28" s="40" t="s">
        <v>50</v>
      </c>
      <c r="F28" s="40" t="s">
        <v>55</v>
      </c>
      <c r="G28" s="41" t="s">
        <v>56</v>
      </c>
      <c r="H28" s="22" t="s">
        <v>57</v>
      </c>
      <c r="I28" s="22" t="s">
        <v>58</v>
      </c>
      <c r="J28" s="22" t="s">
        <v>17</v>
      </c>
      <c r="K28" s="41" t="s">
        <v>59</v>
      </c>
      <c r="L28" s="22" t="s">
        <v>18</v>
      </c>
      <c r="M28" s="78"/>
      <c r="N28" s="2"/>
      <c r="O28" s="2"/>
      <c r="P28" s="2"/>
      <c r="Q28" s="2"/>
    </row>
    <row r="29" ht="40" customHeight="1">
      <c r="A29" s="9"/>
      <c r="B29" s="45" t="s">
        <v>60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104</v>
      </c>
      <c r="D30" s="48" t="s">
        <v>105</v>
      </c>
      <c r="E30" s="48" t="s">
        <v>106</v>
      </c>
      <c r="F30" s="48" t="s">
        <v>7</v>
      </c>
      <c r="G30" s="49" t="s">
        <v>107</v>
      </c>
      <c r="H30" s="50">
        <v>1316.55</v>
      </c>
      <c r="I30" s="24">
        <v>0</v>
      </c>
      <c r="J30" s="51">
        <v>0</v>
      </c>
      <c r="K30" s="52">
        <v>0.20999999999999999</v>
      </c>
      <c r="L30" s="53">
        <v>0</v>
      </c>
      <c r="M30" s="12"/>
      <c r="N30" s="2"/>
      <c r="O30" s="2"/>
      <c r="P30" s="2"/>
      <c r="Q30" s="39">
        <f>IF(ISNUMBER(K30),IF(H30&gt;0,IF(I30&gt;0,J30,0),0),0)</f>
        <v>0</v>
      </c>
      <c r="R30" s="30">
        <f>IF(ISNUMBER(K30)=FALSE,J30,0)</f>
        <v>0</v>
      </c>
    </row>
    <row r="31">
      <c r="A31" s="9"/>
      <c r="B31" s="54" t="s">
        <v>64</v>
      </c>
      <c r="C31" s="1"/>
      <c r="D31" s="1"/>
      <c r="E31" s="55" t="s">
        <v>176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66</v>
      </c>
      <c r="C32" s="1"/>
      <c r="D32" s="1"/>
      <c r="E32" s="55" t="s">
        <v>177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68</v>
      </c>
      <c r="C33" s="1"/>
      <c r="D33" s="1"/>
      <c r="E33" s="55" t="s">
        <v>110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70</v>
      </c>
      <c r="C34" s="29"/>
      <c r="D34" s="29"/>
      <c r="E34" s="57" t="s">
        <v>71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104</v>
      </c>
      <c r="D35" s="48" t="s">
        <v>114</v>
      </c>
      <c r="E35" s="48" t="s">
        <v>106</v>
      </c>
      <c r="F35" s="48" t="s">
        <v>7</v>
      </c>
      <c r="G35" s="49" t="s">
        <v>107</v>
      </c>
      <c r="H35" s="59">
        <v>459.99799999999999</v>
      </c>
      <c r="I35" s="60">
        <v>0</v>
      </c>
      <c r="J35" s="61">
        <v>0</v>
      </c>
      <c r="K35" s="62">
        <v>0.20999999999999999</v>
      </c>
      <c r="L35" s="63">
        <v>0</v>
      </c>
      <c r="M35" s="12"/>
      <c r="N35" s="2"/>
      <c r="O35" s="2"/>
      <c r="P35" s="2"/>
      <c r="Q35" s="39">
        <f>IF(ISNUMBER(K35),IF(H35&gt;0,IF(I35&gt;0,J35,0),0),0)</f>
        <v>0</v>
      </c>
      <c r="R35" s="30">
        <f>IF(ISNUMBER(K35)=FALSE,J35,0)</f>
        <v>0</v>
      </c>
    </row>
    <row r="36">
      <c r="A36" s="9"/>
      <c r="B36" s="54" t="s">
        <v>64</v>
      </c>
      <c r="C36" s="1"/>
      <c r="D36" s="1"/>
      <c r="E36" s="55" t="s">
        <v>178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66</v>
      </c>
      <c r="C37" s="1"/>
      <c r="D37" s="1"/>
      <c r="E37" s="55" t="s">
        <v>179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68</v>
      </c>
      <c r="C38" s="1"/>
      <c r="D38" s="1"/>
      <c r="E38" s="55" t="s">
        <v>110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70</v>
      </c>
      <c r="C39" s="29"/>
      <c r="D39" s="29"/>
      <c r="E39" s="57" t="s">
        <v>71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4">
        <v>0</v>
      </c>
      <c r="D40" s="1"/>
      <c r="E40" s="64" t="s">
        <v>51</v>
      </c>
      <c r="F40" s="1"/>
      <c r="G40" s="65" t="s">
        <v>93</v>
      </c>
      <c r="H40" s="66">
        <v>0</v>
      </c>
      <c r="I40" s="65" t="s">
        <v>94</v>
      </c>
      <c r="J40" s="67">
        <f>(L40-H40)</f>
        <v>0</v>
      </c>
      <c r="K40" s="65" t="s">
        <v>95</v>
      </c>
      <c r="L40" s="68">
        <v>0</v>
      </c>
      <c r="M40" s="12"/>
      <c r="N40" s="2"/>
      <c r="O40" s="2"/>
      <c r="P40" s="2"/>
      <c r="Q40" s="39">
        <f>0+Q30+Q35</f>
        <v>0</v>
      </c>
      <c r="R40" s="30">
        <f>0+R30+R35</f>
        <v>0</v>
      </c>
      <c r="S40" s="69">
        <f>Q40*(1+J40)+R40</f>
        <v>0</v>
      </c>
    </row>
    <row r="41" thickTop="1" thickBot="1" ht="25" customHeight="1">
      <c r="A41" s="9"/>
      <c r="B41" s="70"/>
      <c r="C41" s="70"/>
      <c r="D41" s="70"/>
      <c r="E41" s="70"/>
      <c r="F41" s="70"/>
      <c r="G41" s="71" t="s">
        <v>96</v>
      </c>
      <c r="H41" s="72">
        <v>0</v>
      </c>
      <c r="I41" s="71" t="s">
        <v>97</v>
      </c>
      <c r="J41" s="73">
        <v>0</v>
      </c>
      <c r="K41" s="71" t="s">
        <v>98</v>
      </c>
      <c r="L41" s="74">
        <v>0</v>
      </c>
      <c r="M41" s="12"/>
      <c r="N41" s="2"/>
      <c r="O41" s="2"/>
      <c r="P41" s="2"/>
      <c r="Q41" s="2"/>
    </row>
    <row r="42" ht="40" customHeight="1">
      <c r="A42" s="9"/>
      <c r="B42" s="79" t="s">
        <v>117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180</v>
      </c>
      <c r="D43" s="48" t="s">
        <v>7</v>
      </c>
      <c r="E43" s="48" t="s">
        <v>181</v>
      </c>
      <c r="F43" s="48" t="s">
        <v>7</v>
      </c>
      <c r="G43" s="49" t="s">
        <v>120</v>
      </c>
      <c r="H43" s="50">
        <v>20.149999999999999</v>
      </c>
      <c r="I43" s="24">
        <v>0</v>
      </c>
      <c r="J43" s="51">
        <v>0</v>
      </c>
      <c r="K43" s="52">
        <v>0.20999999999999999</v>
      </c>
      <c r="L43" s="53">
        <v>0</v>
      </c>
      <c r="M43" s="12"/>
      <c r="N43" s="2"/>
      <c r="O43" s="2"/>
      <c r="P43" s="2"/>
      <c r="Q43" s="39">
        <f>IF(ISNUMBER(K43),IF(H43&gt;0,IF(I43&gt;0,J43,0),0),0)</f>
        <v>0</v>
      </c>
      <c r="R43" s="30">
        <f>IF(ISNUMBER(K43)=FALSE,J43,0)</f>
        <v>0</v>
      </c>
    </row>
    <row r="44">
      <c r="A44" s="9"/>
      <c r="B44" s="54" t="s">
        <v>64</v>
      </c>
      <c r="C44" s="1"/>
      <c r="D44" s="1"/>
      <c r="E44" s="55" t="s">
        <v>182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66</v>
      </c>
      <c r="C45" s="1"/>
      <c r="D45" s="1"/>
      <c r="E45" s="55" t="s">
        <v>183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68</v>
      </c>
      <c r="C46" s="1"/>
      <c r="D46" s="1"/>
      <c r="E46" s="55" t="s">
        <v>184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70</v>
      </c>
      <c r="C47" s="29"/>
      <c r="D47" s="29"/>
      <c r="E47" s="57" t="s">
        <v>71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185</v>
      </c>
      <c r="D48" s="48" t="s">
        <v>7</v>
      </c>
      <c r="E48" s="48" t="s">
        <v>186</v>
      </c>
      <c r="F48" s="48" t="s">
        <v>7</v>
      </c>
      <c r="G48" s="49" t="s">
        <v>126</v>
      </c>
      <c r="H48" s="59">
        <v>2090.9000000000001</v>
      </c>
      <c r="I48" s="60">
        <v>0</v>
      </c>
      <c r="J48" s="61">
        <v>0</v>
      </c>
      <c r="K48" s="62">
        <v>0.20999999999999999</v>
      </c>
      <c r="L48" s="63">
        <v>0</v>
      </c>
      <c r="M48" s="12"/>
      <c r="N48" s="2"/>
      <c r="O48" s="2"/>
      <c r="P48" s="2"/>
      <c r="Q48" s="39">
        <f>IF(ISNUMBER(K48),IF(H48&gt;0,IF(I48&gt;0,J48,0),0),0)</f>
        <v>0</v>
      </c>
      <c r="R48" s="30">
        <f>IF(ISNUMBER(K48)=FALSE,J48,0)</f>
        <v>0</v>
      </c>
    </row>
    <row r="49">
      <c r="A49" s="9"/>
      <c r="B49" s="54" t="s">
        <v>64</v>
      </c>
      <c r="C49" s="1"/>
      <c r="D49" s="1"/>
      <c r="E49" s="55" t="s">
        <v>187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66</v>
      </c>
      <c r="C50" s="1"/>
      <c r="D50" s="1"/>
      <c r="E50" s="55" t="s">
        <v>188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68</v>
      </c>
      <c r="C51" s="1"/>
      <c r="D51" s="1"/>
      <c r="E51" s="55" t="s">
        <v>138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70</v>
      </c>
      <c r="C52" s="29"/>
      <c r="D52" s="29"/>
      <c r="E52" s="57" t="s">
        <v>71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189</v>
      </c>
      <c r="D53" s="48" t="s">
        <v>7</v>
      </c>
      <c r="E53" s="48" t="s">
        <v>190</v>
      </c>
      <c r="F53" s="48" t="s">
        <v>7</v>
      </c>
      <c r="G53" s="49" t="s">
        <v>171</v>
      </c>
      <c r="H53" s="59">
        <v>2633.0999999999999</v>
      </c>
      <c r="I53" s="60">
        <v>0</v>
      </c>
      <c r="J53" s="61">
        <v>0</v>
      </c>
      <c r="K53" s="62">
        <v>0.20999999999999999</v>
      </c>
      <c r="L53" s="63">
        <v>0</v>
      </c>
      <c r="M53" s="12"/>
      <c r="N53" s="2"/>
      <c r="O53" s="2"/>
      <c r="P53" s="2"/>
      <c r="Q53" s="39">
        <f>IF(ISNUMBER(K53),IF(H53&gt;0,IF(I53&gt;0,J53,0),0),0)</f>
        <v>0</v>
      </c>
      <c r="R53" s="30">
        <f>IF(ISNUMBER(K53)=FALSE,J53,0)</f>
        <v>0</v>
      </c>
    </row>
    <row r="54">
      <c r="A54" s="9"/>
      <c r="B54" s="54" t="s">
        <v>64</v>
      </c>
      <c r="C54" s="1"/>
      <c r="D54" s="1"/>
      <c r="E54" s="55" t="s">
        <v>191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66</v>
      </c>
      <c r="C55" s="1"/>
      <c r="D55" s="1"/>
      <c r="E55" s="55" t="s">
        <v>192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68</v>
      </c>
      <c r="C56" s="1"/>
      <c r="D56" s="1"/>
      <c r="E56" s="55" t="s">
        <v>138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70</v>
      </c>
      <c r="C57" s="29"/>
      <c r="D57" s="29"/>
      <c r="E57" s="57" t="s">
        <v>71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144</v>
      </c>
      <c r="D58" s="48" t="s">
        <v>7</v>
      </c>
      <c r="E58" s="48" t="s">
        <v>145</v>
      </c>
      <c r="F58" s="48" t="s">
        <v>7</v>
      </c>
      <c r="G58" s="49" t="s">
        <v>120</v>
      </c>
      <c r="H58" s="59">
        <v>20.149999999999999</v>
      </c>
      <c r="I58" s="60">
        <v>0</v>
      </c>
      <c r="J58" s="61">
        <v>0</v>
      </c>
      <c r="K58" s="62">
        <v>0.20999999999999999</v>
      </c>
      <c r="L58" s="63">
        <v>0</v>
      </c>
      <c r="M58" s="12"/>
      <c r="N58" s="2"/>
      <c r="O58" s="2"/>
      <c r="P58" s="2"/>
      <c r="Q58" s="39">
        <f>IF(ISNUMBER(K58),IF(H58&gt;0,IF(I58&gt;0,J58,0),0),0)</f>
        <v>0</v>
      </c>
      <c r="R58" s="30">
        <f>IF(ISNUMBER(K58)=FALSE,J58,0)</f>
        <v>0</v>
      </c>
    </row>
    <row r="59">
      <c r="A59" s="9"/>
      <c r="B59" s="54" t="s">
        <v>64</v>
      </c>
      <c r="C59" s="1"/>
      <c r="D59" s="1"/>
      <c r="E59" s="55" t="s">
        <v>193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66</v>
      </c>
      <c r="C60" s="1"/>
      <c r="D60" s="1"/>
      <c r="E60" s="55" t="s">
        <v>194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68</v>
      </c>
      <c r="C61" s="1"/>
      <c r="D61" s="1"/>
      <c r="E61" s="55" t="s">
        <v>148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70</v>
      </c>
      <c r="C62" s="29"/>
      <c r="D62" s="29"/>
      <c r="E62" s="57" t="s">
        <v>71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195</v>
      </c>
      <c r="D63" s="48" t="s">
        <v>7</v>
      </c>
      <c r="E63" s="48" t="s">
        <v>196</v>
      </c>
      <c r="F63" s="48" t="s">
        <v>7</v>
      </c>
      <c r="G63" s="49" t="s">
        <v>120</v>
      </c>
      <c r="H63" s="59">
        <v>315.99000000000001</v>
      </c>
      <c r="I63" s="60">
        <v>0</v>
      </c>
      <c r="J63" s="61">
        <v>0</v>
      </c>
      <c r="K63" s="62">
        <v>0.20999999999999999</v>
      </c>
      <c r="L63" s="63">
        <v>0</v>
      </c>
      <c r="M63" s="12"/>
      <c r="N63" s="2"/>
      <c r="O63" s="2"/>
      <c r="P63" s="2"/>
      <c r="Q63" s="39">
        <f>IF(ISNUMBER(K63),IF(H63&gt;0,IF(I63&gt;0,J63,0),0),0)</f>
        <v>0</v>
      </c>
      <c r="R63" s="30">
        <f>IF(ISNUMBER(K63)=FALSE,J63,0)</f>
        <v>0</v>
      </c>
    </row>
    <row r="64">
      <c r="A64" s="9"/>
      <c r="B64" s="54" t="s">
        <v>64</v>
      </c>
      <c r="C64" s="1"/>
      <c r="D64" s="1"/>
      <c r="E64" s="55" t="s">
        <v>197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66</v>
      </c>
      <c r="C65" s="1"/>
      <c r="D65" s="1"/>
      <c r="E65" s="55" t="s">
        <v>198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68</v>
      </c>
      <c r="C66" s="1"/>
      <c r="D66" s="1"/>
      <c r="E66" s="55" t="s">
        <v>199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70</v>
      </c>
      <c r="C67" s="29"/>
      <c r="D67" s="29"/>
      <c r="E67" s="57" t="s">
        <v>71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4">
        <v>1</v>
      </c>
      <c r="D68" s="1"/>
      <c r="E68" s="64" t="s">
        <v>100</v>
      </c>
      <c r="F68" s="1"/>
      <c r="G68" s="65" t="s">
        <v>93</v>
      </c>
      <c r="H68" s="66">
        <v>0</v>
      </c>
      <c r="I68" s="65" t="s">
        <v>94</v>
      </c>
      <c r="J68" s="67">
        <f>(L68-H68)</f>
        <v>0</v>
      </c>
      <c r="K68" s="65" t="s">
        <v>95</v>
      </c>
      <c r="L68" s="68">
        <v>0</v>
      </c>
      <c r="M68" s="12"/>
      <c r="N68" s="2"/>
      <c r="O68" s="2"/>
      <c r="P68" s="2"/>
      <c r="Q68" s="39">
        <f>0+Q43+Q48+Q53+Q58+Q63</f>
        <v>0</v>
      </c>
      <c r="R68" s="30">
        <f>0+R43+R48+R53+R58+R63</f>
        <v>0</v>
      </c>
      <c r="S68" s="69">
        <f>Q68*(1+J68)+R68</f>
        <v>0</v>
      </c>
    </row>
    <row r="69" thickTop="1" thickBot="1" ht="25" customHeight="1">
      <c r="A69" s="9"/>
      <c r="B69" s="70"/>
      <c r="C69" s="70"/>
      <c r="D69" s="70"/>
      <c r="E69" s="70"/>
      <c r="F69" s="70"/>
      <c r="G69" s="71" t="s">
        <v>96</v>
      </c>
      <c r="H69" s="72">
        <v>0</v>
      </c>
      <c r="I69" s="71" t="s">
        <v>97</v>
      </c>
      <c r="J69" s="73">
        <v>0</v>
      </c>
      <c r="K69" s="71" t="s">
        <v>98</v>
      </c>
      <c r="L69" s="74">
        <v>0</v>
      </c>
      <c r="M69" s="12"/>
      <c r="N69" s="2"/>
      <c r="O69" s="2"/>
      <c r="P69" s="2"/>
      <c r="Q69" s="2"/>
    </row>
    <row r="70" ht="40" customHeight="1">
      <c r="A70" s="9"/>
      <c r="B70" s="79" t="s">
        <v>200</v>
      </c>
      <c r="C70" s="1"/>
      <c r="D70" s="1"/>
      <c r="E70" s="1"/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47">
        <v>8</v>
      </c>
      <c r="C71" s="48" t="s">
        <v>201</v>
      </c>
      <c r="D71" s="48"/>
      <c r="E71" s="48" t="s">
        <v>202</v>
      </c>
      <c r="F71" s="48" t="s">
        <v>7</v>
      </c>
      <c r="G71" s="49" t="s">
        <v>120</v>
      </c>
      <c r="H71" s="50">
        <v>1.875</v>
      </c>
      <c r="I71" s="24">
        <v>0</v>
      </c>
      <c r="J71" s="51">
        <v>0</v>
      </c>
      <c r="K71" s="52">
        <v>0.20999999999999999</v>
      </c>
      <c r="L71" s="53">
        <v>0</v>
      </c>
      <c r="M71" s="12"/>
      <c r="N71" s="2"/>
      <c r="O71" s="2"/>
      <c r="P71" s="2"/>
      <c r="Q71" s="39">
        <f>IF(ISNUMBER(K71),IF(H71&gt;0,IF(I71&gt;0,J71,0),0),0)</f>
        <v>0</v>
      </c>
      <c r="R71" s="30">
        <f>IF(ISNUMBER(K71)=FALSE,J71,0)</f>
        <v>0</v>
      </c>
    </row>
    <row r="72">
      <c r="A72" s="9"/>
      <c r="B72" s="54" t="s">
        <v>64</v>
      </c>
      <c r="C72" s="1"/>
      <c r="D72" s="1"/>
      <c r="E72" s="55" t="s">
        <v>203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>
      <c r="A73" s="9"/>
      <c r="B73" s="54" t="s">
        <v>66</v>
      </c>
      <c r="C73" s="1"/>
      <c r="D73" s="1"/>
      <c r="E73" s="55" t="s">
        <v>204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>
      <c r="A74" s="9"/>
      <c r="B74" s="54" t="s">
        <v>68</v>
      </c>
      <c r="C74" s="1"/>
      <c r="D74" s="1"/>
      <c r="E74" s="55" t="s">
        <v>205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thickBot="1">
      <c r="A75" s="9"/>
      <c r="B75" s="56" t="s">
        <v>70</v>
      </c>
      <c r="C75" s="29"/>
      <c r="D75" s="29"/>
      <c r="E75" s="57" t="s">
        <v>71</v>
      </c>
      <c r="F75" s="29"/>
      <c r="G75" s="29"/>
      <c r="H75" s="58"/>
      <c r="I75" s="29"/>
      <c r="J75" s="58"/>
      <c r="K75" s="29"/>
      <c r="L75" s="29"/>
      <c r="M75" s="12"/>
      <c r="N75" s="2"/>
      <c r="O75" s="2"/>
      <c r="P75" s="2"/>
      <c r="Q75" s="2"/>
    </row>
    <row r="76" thickTop="1">
      <c r="A76" s="9"/>
      <c r="B76" s="47">
        <v>9</v>
      </c>
      <c r="C76" s="48" t="s">
        <v>206</v>
      </c>
      <c r="D76" s="48"/>
      <c r="E76" s="48" t="s">
        <v>207</v>
      </c>
      <c r="F76" s="48" t="s">
        <v>7</v>
      </c>
      <c r="G76" s="49" t="s">
        <v>120</v>
      </c>
      <c r="H76" s="59">
        <v>1.875</v>
      </c>
      <c r="I76" s="60">
        <v>0</v>
      </c>
      <c r="J76" s="61">
        <v>0</v>
      </c>
      <c r="K76" s="62">
        <v>0.20999999999999999</v>
      </c>
      <c r="L76" s="63">
        <v>0</v>
      </c>
      <c r="M76" s="12"/>
      <c r="N76" s="2"/>
      <c r="O76" s="2"/>
      <c r="P76" s="2"/>
      <c r="Q76" s="39">
        <f>IF(ISNUMBER(K76),IF(H76&gt;0,IF(I76&gt;0,J76,0),0),0)</f>
        <v>0</v>
      </c>
      <c r="R76" s="30">
        <f>IF(ISNUMBER(K76)=FALSE,J76,0)</f>
        <v>0</v>
      </c>
    </row>
    <row r="77">
      <c r="A77" s="9"/>
      <c r="B77" s="54" t="s">
        <v>64</v>
      </c>
      <c r="C77" s="1"/>
      <c r="D77" s="1"/>
      <c r="E77" s="55" t="s">
        <v>208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>
      <c r="A78" s="9"/>
      <c r="B78" s="54" t="s">
        <v>66</v>
      </c>
      <c r="C78" s="1"/>
      <c r="D78" s="1"/>
      <c r="E78" s="55" t="s">
        <v>204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>
      <c r="A79" s="9"/>
      <c r="B79" s="54" t="s">
        <v>68</v>
      </c>
      <c r="C79" s="1"/>
      <c r="D79" s="1"/>
      <c r="E79" s="55" t="s">
        <v>209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>
      <c r="A80" s="9"/>
      <c r="B80" s="56" t="s">
        <v>70</v>
      </c>
      <c r="C80" s="29"/>
      <c r="D80" s="29"/>
      <c r="E80" s="57" t="s">
        <v>71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4">
        <v>4</v>
      </c>
      <c r="D81" s="1"/>
      <c r="E81" s="64" t="s">
        <v>175</v>
      </c>
      <c r="F81" s="1"/>
      <c r="G81" s="65" t="s">
        <v>93</v>
      </c>
      <c r="H81" s="66">
        <v>0</v>
      </c>
      <c r="I81" s="65" t="s">
        <v>94</v>
      </c>
      <c r="J81" s="67">
        <f>(L81-H81)</f>
        <v>0</v>
      </c>
      <c r="K81" s="65" t="s">
        <v>95</v>
      </c>
      <c r="L81" s="68">
        <v>0</v>
      </c>
      <c r="M81" s="12"/>
      <c r="N81" s="2"/>
      <c r="O81" s="2"/>
      <c r="P81" s="2"/>
      <c r="Q81" s="39">
        <f>0+Q71+Q76</f>
        <v>0</v>
      </c>
      <c r="R81" s="30">
        <f>0+R71+R76</f>
        <v>0</v>
      </c>
      <c r="S81" s="69">
        <f>Q81*(1+J81)+R81</f>
        <v>0</v>
      </c>
    </row>
    <row r="82" thickTop="1" thickBot="1" ht="25" customHeight="1">
      <c r="A82" s="9"/>
      <c r="B82" s="70"/>
      <c r="C82" s="70"/>
      <c r="D82" s="70"/>
      <c r="E82" s="70"/>
      <c r="F82" s="70"/>
      <c r="G82" s="71" t="s">
        <v>96</v>
      </c>
      <c r="H82" s="72">
        <v>0</v>
      </c>
      <c r="I82" s="71" t="s">
        <v>97</v>
      </c>
      <c r="J82" s="73">
        <v>0</v>
      </c>
      <c r="K82" s="71" t="s">
        <v>98</v>
      </c>
      <c r="L82" s="74">
        <v>0</v>
      </c>
      <c r="M82" s="12"/>
      <c r="N82" s="2"/>
      <c r="O82" s="2"/>
      <c r="P82" s="2"/>
      <c r="Q82" s="2"/>
    </row>
    <row r="83" ht="40" customHeight="1">
      <c r="A83" s="9"/>
      <c r="B83" s="79" t="s">
        <v>158</v>
      </c>
      <c r="C83" s="1"/>
      <c r="D83" s="1"/>
      <c r="E83" s="1"/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47">
        <v>10</v>
      </c>
      <c r="C84" s="48" t="s">
        <v>210</v>
      </c>
      <c r="D84" s="48" t="s">
        <v>7</v>
      </c>
      <c r="E84" s="48" t="s">
        <v>211</v>
      </c>
      <c r="F84" s="48" t="s">
        <v>7</v>
      </c>
      <c r="G84" s="49" t="s">
        <v>120</v>
      </c>
      <c r="H84" s="50">
        <v>313.63499999999999</v>
      </c>
      <c r="I84" s="24">
        <v>0</v>
      </c>
      <c r="J84" s="51">
        <v>0</v>
      </c>
      <c r="K84" s="52">
        <v>0.20999999999999999</v>
      </c>
      <c r="L84" s="53">
        <v>0</v>
      </c>
      <c r="M84" s="12"/>
      <c r="N84" s="2"/>
      <c r="O84" s="2"/>
      <c r="P84" s="2"/>
      <c r="Q84" s="39">
        <f>IF(ISNUMBER(K84),IF(H84&gt;0,IF(I84&gt;0,J84,0),0),0)</f>
        <v>0</v>
      </c>
      <c r="R84" s="30">
        <f>IF(ISNUMBER(K84)=FALSE,J84,0)</f>
        <v>0</v>
      </c>
    </row>
    <row r="85">
      <c r="A85" s="9"/>
      <c r="B85" s="54" t="s">
        <v>64</v>
      </c>
      <c r="C85" s="1"/>
      <c r="D85" s="1"/>
      <c r="E85" s="55" t="s">
        <v>212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>
      <c r="A86" s="9"/>
      <c r="B86" s="54" t="s">
        <v>66</v>
      </c>
      <c r="C86" s="1"/>
      <c r="D86" s="1"/>
      <c r="E86" s="55" t="s">
        <v>213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>
      <c r="A87" s="9"/>
      <c r="B87" s="54" t="s">
        <v>68</v>
      </c>
      <c r="C87" s="1"/>
      <c r="D87" s="1"/>
      <c r="E87" s="55" t="s">
        <v>214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>
      <c r="A88" s="9"/>
      <c r="B88" s="56" t="s">
        <v>70</v>
      </c>
      <c r="C88" s="29"/>
      <c r="D88" s="29"/>
      <c r="E88" s="57" t="s">
        <v>71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>
      <c r="A89" s="9"/>
      <c r="B89" s="47">
        <v>11</v>
      </c>
      <c r="C89" s="48" t="s">
        <v>215</v>
      </c>
      <c r="D89" s="48" t="s">
        <v>7</v>
      </c>
      <c r="E89" s="48" t="s">
        <v>216</v>
      </c>
      <c r="F89" s="48" t="s">
        <v>7</v>
      </c>
      <c r="G89" s="49" t="s">
        <v>126</v>
      </c>
      <c r="H89" s="59">
        <v>38055.203999999998</v>
      </c>
      <c r="I89" s="60">
        <v>0</v>
      </c>
      <c r="J89" s="61">
        <v>0</v>
      </c>
      <c r="K89" s="62">
        <v>0.20999999999999999</v>
      </c>
      <c r="L89" s="63">
        <v>0</v>
      </c>
      <c r="M89" s="12"/>
      <c r="N89" s="2"/>
      <c r="O89" s="2"/>
      <c r="P89" s="2"/>
      <c r="Q89" s="39">
        <f>IF(ISNUMBER(K89),IF(H89&gt;0,IF(I89&gt;0,J89,0),0),0)</f>
        <v>0</v>
      </c>
      <c r="R89" s="30">
        <f>IF(ISNUMBER(K89)=FALSE,J89,0)</f>
        <v>0</v>
      </c>
    </row>
    <row r="90">
      <c r="A90" s="9"/>
      <c r="B90" s="54" t="s">
        <v>64</v>
      </c>
      <c r="C90" s="1"/>
      <c r="D90" s="1"/>
      <c r="E90" s="55" t="s">
        <v>217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>
      <c r="A91" s="9"/>
      <c r="B91" s="54" t="s">
        <v>66</v>
      </c>
      <c r="C91" s="1"/>
      <c r="D91" s="1"/>
      <c r="E91" s="55" t="s">
        <v>218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>
      <c r="A92" s="9"/>
      <c r="B92" s="54" t="s">
        <v>68</v>
      </c>
      <c r="C92" s="1"/>
      <c r="D92" s="1"/>
      <c r="E92" s="55" t="s">
        <v>219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>
      <c r="A93" s="9"/>
      <c r="B93" s="56" t="s">
        <v>70</v>
      </c>
      <c r="C93" s="29"/>
      <c r="D93" s="29"/>
      <c r="E93" s="57" t="s">
        <v>71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>
      <c r="A94" s="9"/>
      <c r="B94" s="47">
        <v>12</v>
      </c>
      <c r="C94" s="48" t="s">
        <v>220</v>
      </c>
      <c r="D94" s="48" t="s">
        <v>7</v>
      </c>
      <c r="E94" s="48" t="s">
        <v>221</v>
      </c>
      <c r="F94" s="48" t="s">
        <v>7</v>
      </c>
      <c r="G94" s="49" t="s">
        <v>126</v>
      </c>
      <c r="H94" s="59">
        <v>12315.6</v>
      </c>
      <c r="I94" s="60">
        <v>0</v>
      </c>
      <c r="J94" s="61">
        <v>0</v>
      </c>
      <c r="K94" s="62">
        <v>0.20999999999999999</v>
      </c>
      <c r="L94" s="63">
        <v>0</v>
      </c>
      <c r="M94" s="12"/>
      <c r="N94" s="2"/>
      <c r="O94" s="2"/>
      <c r="P94" s="2"/>
      <c r="Q94" s="39">
        <f>IF(ISNUMBER(K94),IF(H94&gt;0,IF(I94&gt;0,J94,0),0),0)</f>
        <v>0</v>
      </c>
      <c r="R94" s="30">
        <f>IF(ISNUMBER(K94)=FALSE,J94,0)</f>
        <v>0</v>
      </c>
    </row>
    <row r="95">
      <c r="A95" s="9"/>
      <c r="B95" s="54" t="s">
        <v>64</v>
      </c>
      <c r="C95" s="1"/>
      <c r="D95" s="1"/>
      <c r="E95" s="55" t="s">
        <v>222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>
      <c r="A96" s="9"/>
      <c r="B96" s="54" t="s">
        <v>66</v>
      </c>
      <c r="C96" s="1"/>
      <c r="D96" s="1"/>
      <c r="E96" s="55" t="s">
        <v>162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>
      <c r="A97" s="9"/>
      <c r="B97" s="54" t="s">
        <v>68</v>
      </c>
      <c r="C97" s="1"/>
      <c r="D97" s="1"/>
      <c r="E97" s="55" t="s">
        <v>223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>
      <c r="A98" s="9"/>
      <c r="B98" s="56" t="s">
        <v>70</v>
      </c>
      <c r="C98" s="29"/>
      <c r="D98" s="29"/>
      <c r="E98" s="57" t="s">
        <v>71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>
      <c r="A99" s="9"/>
      <c r="B99" s="47">
        <v>13</v>
      </c>
      <c r="C99" s="48" t="s">
        <v>224</v>
      </c>
      <c r="D99" s="48" t="s">
        <v>7</v>
      </c>
      <c r="E99" s="48" t="s">
        <v>225</v>
      </c>
      <c r="F99" s="48" t="s">
        <v>7</v>
      </c>
      <c r="G99" s="49" t="s">
        <v>126</v>
      </c>
      <c r="H99" s="59">
        <v>12685.067999999999</v>
      </c>
      <c r="I99" s="60">
        <v>0</v>
      </c>
      <c r="J99" s="61">
        <v>0</v>
      </c>
      <c r="K99" s="62">
        <v>0.20999999999999999</v>
      </c>
      <c r="L99" s="63">
        <v>0</v>
      </c>
      <c r="M99" s="12"/>
      <c r="N99" s="2"/>
      <c r="O99" s="2"/>
      <c r="P99" s="2"/>
      <c r="Q99" s="39">
        <f>IF(ISNUMBER(K99),IF(H99&gt;0,IF(I99&gt;0,J99,0),0),0)</f>
        <v>0</v>
      </c>
      <c r="R99" s="30">
        <f>IF(ISNUMBER(K99)=FALSE,J99,0)</f>
        <v>0</v>
      </c>
    </row>
    <row r="100">
      <c r="A100" s="9"/>
      <c r="B100" s="54" t="s">
        <v>64</v>
      </c>
      <c r="C100" s="1"/>
      <c r="D100" s="1"/>
      <c r="E100" s="55" t="s">
        <v>226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>
      <c r="A101" s="9"/>
      <c r="B101" s="54" t="s">
        <v>66</v>
      </c>
      <c r="C101" s="1"/>
      <c r="D101" s="1"/>
      <c r="E101" s="55" t="s">
        <v>227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>
      <c r="A102" s="9"/>
      <c r="B102" s="54" t="s">
        <v>68</v>
      </c>
      <c r="C102" s="1"/>
      <c r="D102" s="1"/>
      <c r="E102" s="55" t="s">
        <v>223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>
      <c r="A103" s="9"/>
      <c r="B103" s="56" t="s">
        <v>70</v>
      </c>
      <c r="C103" s="29"/>
      <c r="D103" s="29"/>
      <c r="E103" s="57" t="s">
        <v>71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>
      <c r="A104" s="9"/>
      <c r="B104" s="47">
        <v>14</v>
      </c>
      <c r="C104" s="48" t="s">
        <v>228</v>
      </c>
      <c r="D104" s="48" t="s">
        <v>7</v>
      </c>
      <c r="E104" s="48" t="s">
        <v>229</v>
      </c>
      <c r="F104" s="48" t="s">
        <v>7</v>
      </c>
      <c r="G104" s="49" t="s">
        <v>120</v>
      </c>
      <c r="H104" s="59">
        <v>652.72699999999998</v>
      </c>
      <c r="I104" s="60">
        <v>0</v>
      </c>
      <c r="J104" s="61">
        <v>0</v>
      </c>
      <c r="K104" s="62">
        <v>0.20999999999999999</v>
      </c>
      <c r="L104" s="63"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4" t="s">
        <v>64</v>
      </c>
      <c r="C105" s="1"/>
      <c r="D105" s="1"/>
      <c r="E105" s="55" t="s">
        <v>230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66</v>
      </c>
      <c r="C106" s="1"/>
      <c r="D106" s="1"/>
      <c r="E106" s="55" t="s">
        <v>231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68</v>
      </c>
      <c r="C107" s="1"/>
      <c r="D107" s="1"/>
      <c r="E107" s="55" t="s">
        <v>223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70</v>
      </c>
      <c r="C108" s="29"/>
      <c r="D108" s="29"/>
      <c r="E108" s="57" t="s">
        <v>71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4">
        <v>5</v>
      </c>
      <c r="D109" s="1"/>
      <c r="E109" s="64" t="s">
        <v>102</v>
      </c>
      <c r="F109" s="1"/>
      <c r="G109" s="65" t="s">
        <v>93</v>
      </c>
      <c r="H109" s="66">
        <v>0</v>
      </c>
      <c r="I109" s="65" t="s">
        <v>94</v>
      </c>
      <c r="J109" s="67">
        <f>(L109-H109)</f>
        <v>0</v>
      </c>
      <c r="K109" s="65" t="s">
        <v>95</v>
      </c>
      <c r="L109" s="68">
        <v>0</v>
      </c>
      <c r="M109" s="12"/>
      <c r="N109" s="2"/>
      <c r="O109" s="2"/>
      <c r="P109" s="2"/>
      <c r="Q109" s="39">
        <f>0+Q84+Q89+Q94+Q99+Q104</f>
        <v>0</v>
      </c>
      <c r="R109" s="30">
        <f>0+R84+R89+R94+R99+R104</f>
        <v>0</v>
      </c>
      <c r="S109" s="69">
        <f>Q109*(1+J109)+R109</f>
        <v>0</v>
      </c>
    </row>
    <row r="110" thickTop="1" thickBot="1" ht="25" customHeight="1">
      <c r="A110" s="9"/>
      <c r="B110" s="70"/>
      <c r="C110" s="70"/>
      <c r="D110" s="70"/>
      <c r="E110" s="70"/>
      <c r="F110" s="70"/>
      <c r="G110" s="71" t="s">
        <v>96</v>
      </c>
      <c r="H110" s="72">
        <v>0</v>
      </c>
      <c r="I110" s="71" t="s">
        <v>97</v>
      </c>
      <c r="J110" s="73">
        <v>0</v>
      </c>
      <c r="K110" s="71" t="s">
        <v>98</v>
      </c>
      <c r="L110" s="74">
        <v>0</v>
      </c>
      <c r="M110" s="12"/>
      <c r="N110" s="2"/>
      <c r="O110" s="2"/>
      <c r="P110" s="2"/>
      <c r="Q110" s="2"/>
    </row>
    <row r="111" ht="40" customHeight="1">
      <c r="A111" s="9"/>
      <c r="B111" s="79" t="s">
        <v>168</v>
      </c>
      <c r="C111" s="1"/>
      <c r="D111" s="1"/>
      <c r="E111" s="1"/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47">
        <v>15</v>
      </c>
      <c r="C112" s="48" t="s">
        <v>232</v>
      </c>
      <c r="D112" s="48" t="s">
        <v>7</v>
      </c>
      <c r="E112" s="48" t="s">
        <v>233</v>
      </c>
      <c r="F112" s="48" t="s">
        <v>7</v>
      </c>
      <c r="G112" s="49" t="s">
        <v>171</v>
      </c>
      <c r="H112" s="50">
        <v>831</v>
      </c>
      <c r="I112" s="24">
        <v>0</v>
      </c>
      <c r="J112" s="51">
        <v>0</v>
      </c>
      <c r="K112" s="52">
        <v>0.20999999999999999</v>
      </c>
      <c r="L112" s="53"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30">
        <f>IF(ISNUMBER(K112)=FALSE,J112,0)</f>
        <v>0</v>
      </c>
    </row>
    <row r="113">
      <c r="A113" s="9"/>
      <c r="B113" s="54" t="s">
        <v>64</v>
      </c>
      <c r="C113" s="1"/>
      <c r="D113" s="1"/>
      <c r="E113" s="55" t="s">
        <v>234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>
      <c r="A114" s="9"/>
      <c r="B114" s="54" t="s">
        <v>66</v>
      </c>
      <c r="C114" s="1"/>
      <c r="D114" s="1"/>
      <c r="E114" s="55" t="s">
        <v>235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>
      <c r="A115" s="9"/>
      <c r="B115" s="54" t="s">
        <v>68</v>
      </c>
      <c r="C115" s="1"/>
      <c r="D115" s="1"/>
      <c r="E115" s="55" t="s">
        <v>236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>
      <c r="A116" s="9"/>
      <c r="B116" s="56" t="s">
        <v>70</v>
      </c>
      <c r="C116" s="29"/>
      <c r="D116" s="29"/>
      <c r="E116" s="57" t="s">
        <v>71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>
      <c r="A117" s="9"/>
      <c r="B117" s="47">
        <v>16</v>
      </c>
      <c r="C117" s="48" t="s">
        <v>237</v>
      </c>
      <c r="D117" s="48" t="s">
        <v>7</v>
      </c>
      <c r="E117" s="48" t="s">
        <v>238</v>
      </c>
      <c r="F117" s="48" t="s">
        <v>7</v>
      </c>
      <c r="G117" s="49" t="s">
        <v>171</v>
      </c>
      <c r="H117" s="59">
        <v>680.20000000000005</v>
      </c>
      <c r="I117" s="60">
        <v>0</v>
      </c>
      <c r="J117" s="61">
        <v>0</v>
      </c>
      <c r="K117" s="62">
        <v>0.20999999999999999</v>
      </c>
      <c r="L117" s="63"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30">
        <f>IF(ISNUMBER(K117)=FALSE,J117,0)</f>
        <v>0</v>
      </c>
    </row>
    <row r="118">
      <c r="A118" s="9"/>
      <c r="B118" s="54" t="s">
        <v>64</v>
      </c>
      <c r="C118" s="1"/>
      <c r="D118" s="1"/>
      <c r="E118" s="55" t="s">
        <v>239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66</v>
      </c>
      <c r="C119" s="1"/>
      <c r="D119" s="1"/>
      <c r="E119" s="55" t="s">
        <v>240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68</v>
      </c>
      <c r="C120" s="1"/>
      <c r="D120" s="1"/>
      <c r="E120" s="55" t="s">
        <v>241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70</v>
      </c>
      <c r="C121" s="29"/>
      <c r="D121" s="29"/>
      <c r="E121" s="57" t="s">
        <v>71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242</v>
      </c>
      <c r="D122" s="48" t="s">
        <v>7</v>
      </c>
      <c r="E122" s="48" t="s">
        <v>243</v>
      </c>
      <c r="F122" s="48" t="s">
        <v>7</v>
      </c>
      <c r="G122" s="49" t="s">
        <v>171</v>
      </c>
      <c r="H122" s="59">
        <v>135.69999999999999</v>
      </c>
      <c r="I122" s="60">
        <v>0</v>
      </c>
      <c r="J122" s="61">
        <v>0</v>
      </c>
      <c r="K122" s="62">
        <v>0.20999999999999999</v>
      </c>
      <c r="L122" s="63"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4" t="s">
        <v>64</v>
      </c>
      <c r="C123" s="1"/>
      <c r="D123" s="1"/>
      <c r="E123" s="55" t="s">
        <v>243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66</v>
      </c>
      <c r="C124" s="1"/>
      <c r="D124" s="1"/>
      <c r="E124" s="55" t="s">
        <v>244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68</v>
      </c>
      <c r="C125" s="1"/>
      <c r="D125" s="1"/>
      <c r="E125" s="55" t="s">
        <v>245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70</v>
      </c>
      <c r="C126" s="29"/>
      <c r="D126" s="29"/>
      <c r="E126" s="57" t="s">
        <v>71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246</v>
      </c>
      <c r="D127" s="48" t="s">
        <v>7</v>
      </c>
      <c r="E127" s="48" t="s">
        <v>247</v>
      </c>
      <c r="F127" s="48" t="s">
        <v>7</v>
      </c>
      <c r="G127" s="49" t="s">
        <v>171</v>
      </c>
      <c r="H127" s="59">
        <v>31.25</v>
      </c>
      <c r="I127" s="60">
        <v>0</v>
      </c>
      <c r="J127" s="61">
        <v>0</v>
      </c>
      <c r="K127" s="62">
        <v>0.20999999999999999</v>
      </c>
      <c r="L127" s="63"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4" t="s">
        <v>64</v>
      </c>
      <c r="C128" s="1"/>
      <c r="D128" s="1"/>
      <c r="E128" s="55" t="s">
        <v>248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66</v>
      </c>
      <c r="C129" s="1"/>
      <c r="D129" s="1"/>
      <c r="E129" s="55" t="s">
        <v>249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68</v>
      </c>
      <c r="C130" s="1"/>
      <c r="D130" s="1"/>
      <c r="E130" s="55" t="s">
        <v>250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70</v>
      </c>
      <c r="C131" s="29"/>
      <c r="D131" s="29"/>
      <c r="E131" s="57" t="s">
        <v>71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4">
        <v>9</v>
      </c>
      <c r="D132" s="1"/>
      <c r="E132" s="64" t="s">
        <v>103</v>
      </c>
      <c r="F132" s="1"/>
      <c r="G132" s="65" t="s">
        <v>93</v>
      </c>
      <c r="H132" s="66">
        <v>0</v>
      </c>
      <c r="I132" s="65" t="s">
        <v>94</v>
      </c>
      <c r="J132" s="67">
        <f>(L132-H132)</f>
        <v>0</v>
      </c>
      <c r="K132" s="65" t="s">
        <v>95</v>
      </c>
      <c r="L132" s="68">
        <v>0</v>
      </c>
      <c r="M132" s="12"/>
      <c r="N132" s="2"/>
      <c r="O132" s="2"/>
      <c r="P132" s="2"/>
      <c r="Q132" s="39">
        <f>0+Q112+Q117+Q122+Q127</f>
        <v>0</v>
      </c>
      <c r="R132" s="30">
        <f>0+R112+R117+R122+R127</f>
        <v>0</v>
      </c>
      <c r="S132" s="69">
        <f>Q132*(1+J132)+R132</f>
        <v>0</v>
      </c>
    </row>
    <row r="133" thickTop="1" thickBot="1" ht="25" customHeight="1">
      <c r="A133" s="9"/>
      <c r="B133" s="70"/>
      <c r="C133" s="70"/>
      <c r="D133" s="70"/>
      <c r="E133" s="70"/>
      <c r="F133" s="70"/>
      <c r="G133" s="71" t="s">
        <v>96</v>
      </c>
      <c r="H133" s="72">
        <v>0</v>
      </c>
      <c r="I133" s="71" t="s">
        <v>97</v>
      </c>
      <c r="J133" s="73">
        <v>0</v>
      </c>
      <c r="K133" s="71" t="s">
        <v>98</v>
      </c>
      <c r="L133" s="74"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5"/>
      <c r="I134" s="4"/>
      <c r="J134" s="75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70:L70"/>
    <mergeCell ref="B72:D72"/>
    <mergeCell ref="B73:D73"/>
    <mergeCell ref="B74:D74"/>
    <mergeCell ref="B75:D75"/>
    <mergeCell ref="B77:D77"/>
    <mergeCell ref="B78:D78"/>
    <mergeCell ref="B79:D79"/>
    <mergeCell ref="B80:D80"/>
    <mergeCell ref="B83:L8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42:L42"/>
    <mergeCell ref="B22:D22"/>
    <mergeCell ref="B23:D23"/>
    <mergeCell ref="B24:D24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11:L111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251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30">
        <f>AVERAGE(J40,J78,J101,J114,J132)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S40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S78</f>
        <v>0</v>
      </c>
    </row>
    <row r="22">
      <c r="A22" s="9"/>
      <c r="B22" s="42">
        <v>4</v>
      </c>
      <c r="C22" s="1"/>
      <c r="D22" s="1"/>
      <c r="E22" s="43" t="s">
        <v>252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S101</f>
        <v>0</v>
      </c>
    </row>
    <row r="23">
      <c r="A23" s="9"/>
      <c r="B23" s="42">
        <v>8</v>
      </c>
      <c r="C23" s="1"/>
      <c r="D23" s="1"/>
      <c r="E23" s="43" t="s">
        <v>253</v>
      </c>
      <c r="F23" s="1"/>
      <c r="G23" s="1"/>
      <c r="H23" s="1"/>
      <c r="I23" s="1"/>
      <c r="J23" s="1"/>
      <c r="K23" s="44">
        <v>0</v>
      </c>
      <c r="L23" s="44">
        <v>0</v>
      </c>
      <c r="M23" s="12"/>
      <c r="N23" s="2"/>
      <c r="O23" s="2"/>
      <c r="P23" s="2"/>
      <c r="Q23" s="2"/>
      <c r="S23" s="30">
        <f>S114</f>
        <v>0</v>
      </c>
    </row>
    <row r="24">
      <c r="A24" s="9"/>
      <c r="B24" s="42">
        <v>9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v>0</v>
      </c>
      <c r="L24" s="44">
        <v>0</v>
      </c>
      <c r="M24" s="12"/>
      <c r="N24" s="2"/>
      <c r="O24" s="2"/>
      <c r="P24" s="2"/>
      <c r="Q24" s="2"/>
      <c r="S24" s="30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53</v>
      </c>
      <c r="C28" s="40" t="s">
        <v>49</v>
      </c>
      <c r="D28" s="40" t="s">
        <v>54</v>
      </c>
      <c r="E28" s="40" t="s">
        <v>50</v>
      </c>
      <c r="F28" s="40" t="s">
        <v>55</v>
      </c>
      <c r="G28" s="41" t="s">
        <v>56</v>
      </c>
      <c r="H28" s="22" t="s">
        <v>57</v>
      </c>
      <c r="I28" s="22" t="s">
        <v>58</v>
      </c>
      <c r="J28" s="22" t="s">
        <v>17</v>
      </c>
      <c r="K28" s="41" t="s">
        <v>59</v>
      </c>
      <c r="L28" s="22" t="s">
        <v>18</v>
      </c>
      <c r="M28" s="78"/>
      <c r="N28" s="2"/>
      <c r="O28" s="2"/>
      <c r="P28" s="2"/>
      <c r="Q28" s="2"/>
    </row>
    <row r="29" ht="40" customHeight="1">
      <c r="A29" s="9"/>
      <c r="B29" s="45" t="s">
        <v>60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104</v>
      </c>
      <c r="D30" s="48" t="s">
        <v>105</v>
      </c>
      <c r="E30" s="48" t="s">
        <v>106</v>
      </c>
      <c r="F30" s="48" t="s">
        <v>7</v>
      </c>
      <c r="G30" s="49" t="s">
        <v>107</v>
      </c>
      <c r="H30" s="50">
        <v>4.4349999999999996</v>
      </c>
      <c r="I30" s="24">
        <v>0</v>
      </c>
      <c r="J30" s="51">
        <v>0</v>
      </c>
      <c r="K30" s="52">
        <v>0.20999999999999999</v>
      </c>
      <c r="L30" s="53">
        <v>0</v>
      </c>
      <c r="M30" s="12"/>
      <c r="N30" s="2"/>
      <c r="O30" s="2"/>
      <c r="P30" s="2"/>
      <c r="Q30" s="39">
        <f>IF(ISNUMBER(K30),IF(H30&gt;0,IF(I30&gt;0,J30,0),0),0)</f>
        <v>0</v>
      </c>
      <c r="R30" s="30">
        <f>IF(ISNUMBER(K30)=FALSE,J30,0)</f>
        <v>0</v>
      </c>
    </row>
    <row r="31">
      <c r="A31" s="9"/>
      <c r="B31" s="54" t="s">
        <v>64</v>
      </c>
      <c r="C31" s="1"/>
      <c r="D31" s="1"/>
      <c r="E31" s="55" t="s">
        <v>176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66</v>
      </c>
      <c r="C32" s="1"/>
      <c r="D32" s="1"/>
      <c r="E32" s="55" t="s">
        <v>254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68</v>
      </c>
      <c r="C33" s="1"/>
      <c r="D33" s="1"/>
      <c r="E33" s="55" t="s">
        <v>110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70</v>
      </c>
      <c r="C34" s="29"/>
      <c r="D34" s="29"/>
      <c r="E34" s="57" t="s">
        <v>71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104</v>
      </c>
      <c r="D35" s="48" t="s">
        <v>114</v>
      </c>
      <c r="E35" s="48" t="s">
        <v>106</v>
      </c>
      <c r="F35" s="48" t="s">
        <v>7</v>
      </c>
      <c r="G35" s="49" t="s">
        <v>107</v>
      </c>
      <c r="H35" s="59">
        <v>25.946999999999999</v>
      </c>
      <c r="I35" s="60">
        <v>0</v>
      </c>
      <c r="J35" s="61">
        <v>0</v>
      </c>
      <c r="K35" s="62">
        <v>0.20999999999999999</v>
      </c>
      <c r="L35" s="63">
        <v>0</v>
      </c>
      <c r="M35" s="12"/>
      <c r="N35" s="2"/>
      <c r="O35" s="2"/>
      <c r="P35" s="2"/>
      <c r="Q35" s="39">
        <f>IF(ISNUMBER(K35),IF(H35&gt;0,IF(I35&gt;0,J35,0),0),0)</f>
        <v>0</v>
      </c>
      <c r="R35" s="30">
        <f>IF(ISNUMBER(K35)=FALSE,J35,0)</f>
        <v>0</v>
      </c>
    </row>
    <row r="36">
      <c r="A36" s="9"/>
      <c r="B36" s="54" t="s">
        <v>64</v>
      </c>
      <c r="C36" s="1"/>
      <c r="D36" s="1"/>
      <c r="E36" s="55" t="s">
        <v>255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66</v>
      </c>
      <c r="C37" s="1"/>
      <c r="D37" s="1"/>
      <c r="E37" s="55" t="s">
        <v>256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68</v>
      </c>
      <c r="C38" s="1"/>
      <c r="D38" s="1"/>
      <c r="E38" s="55" t="s">
        <v>110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70</v>
      </c>
      <c r="C39" s="29"/>
      <c r="D39" s="29"/>
      <c r="E39" s="57" t="s">
        <v>71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4">
        <v>0</v>
      </c>
      <c r="D40" s="1"/>
      <c r="E40" s="64" t="s">
        <v>51</v>
      </c>
      <c r="F40" s="1"/>
      <c r="G40" s="65" t="s">
        <v>93</v>
      </c>
      <c r="H40" s="66">
        <v>0</v>
      </c>
      <c r="I40" s="65" t="s">
        <v>94</v>
      </c>
      <c r="J40" s="67">
        <f>(L40-H40)</f>
        <v>0</v>
      </c>
      <c r="K40" s="65" t="s">
        <v>95</v>
      </c>
      <c r="L40" s="68">
        <v>0</v>
      </c>
      <c r="M40" s="12"/>
      <c r="N40" s="2"/>
      <c r="O40" s="2"/>
      <c r="P40" s="2"/>
      <c r="Q40" s="39">
        <f>0+Q30+Q35</f>
        <v>0</v>
      </c>
      <c r="R40" s="30">
        <f>0+R30+R35</f>
        <v>0</v>
      </c>
      <c r="S40" s="69">
        <f>Q40*(1+J40)+R40</f>
        <v>0</v>
      </c>
    </row>
    <row r="41" thickTop="1" thickBot="1" ht="25" customHeight="1">
      <c r="A41" s="9"/>
      <c r="B41" s="70"/>
      <c r="C41" s="70"/>
      <c r="D41" s="70"/>
      <c r="E41" s="70"/>
      <c r="F41" s="70"/>
      <c r="G41" s="71" t="s">
        <v>96</v>
      </c>
      <c r="H41" s="72">
        <v>0</v>
      </c>
      <c r="I41" s="71" t="s">
        <v>97</v>
      </c>
      <c r="J41" s="73">
        <v>0</v>
      </c>
      <c r="K41" s="71" t="s">
        <v>98</v>
      </c>
      <c r="L41" s="74">
        <v>0</v>
      </c>
      <c r="M41" s="12"/>
      <c r="N41" s="2"/>
      <c r="O41" s="2"/>
      <c r="P41" s="2"/>
      <c r="Q41" s="2"/>
    </row>
    <row r="42" ht="40" customHeight="1">
      <c r="A42" s="9"/>
      <c r="B42" s="79" t="s">
        <v>117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257</v>
      </c>
      <c r="D43" s="48" t="s">
        <v>7</v>
      </c>
      <c r="E43" s="48" t="s">
        <v>258</v>
      </c>
      <c r="F43" s="48" t="s">
        <v>7</v>
      </c>
      <c r="G43" s="49" t="s">
        <v>120</v>
      </c>
      <c r="H43" s="50">
        <v>8</v>
      </c>
      <c r="I43" s="24">
        <v>0</v>
      </c>
      <c r="J43" s="51">
        <v>0</v>
      </c>
      <c r="K43" s="52">
        <v>0.20999999999999999</v>
      </c>
      <c r="L43" s="53">
        <v>0</v>
      </c>
      <c r="M43" s="12"/>
      <c r="N43" s="2"/>
      <c r="O43" s="2"/>
      <c r="P43" s="2"/>
      <c r="Q43" s="39">
        <f>IF(ISNUMBER(K43),IF(H43&gt;0,IF(I43&gt;0,J43,0),0),0)</f>
        <v>0</v>
      </c>
      <c r="R43" s="30">
        <f>IF(ISNUMBER(K43)=FALSE,J43,0)</f>
        <v>0</v>
      </c>
    </row>
    <row r="44">
      <c r="A44" s="9"/>
      <c r="B44" s="54" t="s">
        <v>64</v>
      </c>
      <c r="C44" s="1"/>
      <c r="D44" s="1"/>
      <c r="E44" s="55" t="s">
        <v>259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66</v>
      </c>
      <c r="C45" s="1"/>
      <c r="D45" s="1"/>
      <c r="E45" s="55" t="s">
        <v>260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68</v>
      </c>
      <c r="C46" s="1"/>
      <c r="D46" s="1"/>
      <c r="E46" s="55" t="s">
        <v>261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70</v>
      </c>
      <c r="C47" s="29"/>
      <c r="D47" s="29"/>
      <c r="E47" s="57" t="s">
        <v>71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262</v>
      </c>
      <c r="D48" s="48" t="s">
        <v>7</v>
      </c>
      <c r="E48" s="48" t="s">
        <v>263</v>
      </c>
      <c r="F48" s="48" t="s">
        <v>7</v>
      </c>
      <c r="G48" s="49" t="s">
        <v>264</v>
      </c>
      <c r="H48" s="59">
        <v>30</v>
      </c>
      <c r="I48" s="60">
        <v>0</v>
      </c>
      <c r="J48" s="61">
        <v>0</v>
      </c>
      <c r="K48" s="62">
        <v>0.20999999999999999</v>
      </c>
      <c r="L48" s="63">
        <v>0</v>
      </c>
      <c r="M48" s="12"/>
      <c r="N48" s="2"/>
      <c r="O48" s="2"/>
      <c r="P48" s="2"/>
      <c r="Q48" s="39">
        <f>IF(ISNUMBER(K48),IF(H48&gt;0,IF(I48&gt;0,J48,0),0),0)</f>
        <v>0</v>
      </c>
      <c r="R48" s="30">
        <f>IF(ISNUMBER(K48)=FALSE,J48,0)</f>
        <v>0</v>
      </c>
    </row>
    <row r="49">
      <c r="A49" s="9"/>
      <c r="B49" s="54" t="s">
        <v>64</v>
      </c>
      <c r="C49" s="1"/>
      <c r="D49" s="1"/>
      <c r="E49" s="55" t="s">
        <v>7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66</v>
      </c>
      <c r="C50" s="1"/>
      <c r="D50" s="1"/>
      <c r="E50" s="55" t="s">
        <v>265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68</v>
      </c>
      <c r="C51" s="1"/>
      <c r="D51" s="1"/>
      <c r="E51" s="55" t="s">
        <v>266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70</v>
      </c>
      <c r="C52" s="29"/>
      <c r="D52" s="29"/>
      <c r="E52" s="57" t="s">
        <v>71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180</v>
      </c>
      <c r="D53" s="48" t="s">
        <v>7</v>
      </c>
      <c r="E53" s="48" t="s">
        <v>181</v>
      </c>
      <c r="F53" s="48" t="s">
        <v>7</v>
      </c>
      <c r="G53" s="49" t="s">
        <v>120</v>
      </c>
      <c r="H53" s="59">
        <v>37.200000000000003</v>
      </c>
      <c r="I53" s="60">
        <v>0</v>
      </c>
      <c r="J53" s="61">
        <v>0</v>
      </c>
      <c r="K53" s="62">
        <v>0.20999999999999999</v>
      </c>
      <c r="L53" s="63">
        <v>0</v>
      </c>
      <c r="M53" s="12"/>
      <c r="N53" s="2"/>
      <c r="O53" s="2"/>
      <c r="P53" s="2"/>
      <c r="Q53" s="39">
        <f>IF(ISNUMBER(K53),IF(H53&gt;0,IF(I53&gt;0,J53,0),0),0)</f>
        <v>0</v>
      </c>
      <c r="R53" s="30">
        <f>IF(ISNUMBER(K53)=FALSE,J53,0)</f>
        <v>0</v>
      </c>
    </row>
    <row r="54">
      <c r="A54" s="9"/>
      <c r="B54" s="54" t="s">
        <v>64</v>
      </c>
      <c r="C54" s="1"/>
      <c r="D54" s="1"/>
      <c r="E54" s="55" t="s">
        <v>267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66</v>
      </c>
      <c r="C55" s="1"/>
      <c r="D55" s="1"/>
      <c r="E55" s="55" t="s">
        <v>268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68</v>
      </c>
      <c r="C56" s="1"/>
      <c r="D56" s="1"/>
      <c r="E56" s="55" t="s">
        <v>184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70</v>
      </c>
      <c r="C57" s="29"/>
      <c r="D57" s="29"/>
      <c r="E57" s="57" t="s">
        <v>71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269</v>
      </c>
      <c r="D58" s="48" t="s">
        <v>7</v>
      </c>
      <c r="E58" s="48" t="s">
        <v>270</v>
      </c>
      <c r="F58" s="48" t="s">
        <v>7</v>
      </c>
      <c r="G58" s="49" t="s">
        <v>171</v>
      </c>
      <c r="H58" s="59">
        <v>11.300000000000001</v>
      </c>
      <c r="I58" s="60">
        <v>0</v>
      </c>
      <c r="J58" s="61">
        <v>0</v>
      </c>
      <c r="K58" s="62">
        <v>0.20999999999999999</v>
      </c>
      <c r="L58" s="63">
        <v>0</v>
      </c>
      <c r="M58" s="12"/>
      <c r="N58" s="2"/>
      <c r="O58" s="2"/>
      <c r="P58" s="2"/>
      <c r="Q58" s="39">
        <f>IF(ISNUMBER(K58),IF(H58&gt;0,IF(I58&gt;0,J58,0),0),0)</f>
        <v>0</v>
      </c>
      <c r="R58" s="30">
        <f>IF(ISNUMBER(K58)=FALSE,J58,0)</f>
        <v>0</v>
      </c>
    </row>
    <row r="59">
      <c r="A59" s="9"/>
      <c r="B59" s="54" t="s">
        <v>64</v>
      </c>
      <c r="C59" s="1"/>
      <c r="D59" s="1"/>
      <c r="E59" s="55" t="s">
        <v>271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66</v>
      </c>
      <c r="C60" s="1"/>
      <c r="D60" s="1"/>
      <c r="E60" s="55" t="s">
        <v>272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68</v>
      </c>
      <c r="C61" s="1"/>
      <c r="D61" s="1"/>
      <c r="E61" s="55" t="s">
        <v>138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70</v>
      </c>
      <c r="C62" s="29"/>
      <c r="D62" s="29"/>
      <c r="E62" s="57" t="s">
        <v>71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144</v>
      </c>
      <c r="D63" s="48" t="s">
        <v>7</v>
      </c>
      <c r="E63" s="48" t="s">
        <v>145</v>
      </c>
      <c r="F63" s="48" t="s">
        <v>7</v>
      </c>
      <c r="G63" s="49" t="s">
        <v>120</v>
      </c>
      <c r="H63" s="59">
        <v>37.200000000000003</v>
      </c>
      <c r="I63" s="60">
        <v>0</v>
      </c>
      <c r="J63" s="61">
        <v>0</v>
      </c>
      <c r="K63" s="62">
        <v>0.20999999999999999</v>
      </c>
      <c r="L63" s="63">
        <v>0</v>
      </c>
      <c r="M63" s="12"/>
      <c r="N63" s="2"/>
      <c r="O63" s="2"/>
      <c r="P63" s="2"/>
      <c r="Q63" s="39">
        <f>IF(ISNUMBER(K63),IF(H63&gt;0,IF(I63&gt;0,J63,0),0),0)</f>
        <v>0</v>
      </c>
      <c r="R63" s="30">
        <f>IF(ISNUMBER(K63)=FALSE,J63,0)</f>
        <v>0</v>
      </c>
    </row>
    <row r="64">
      <c r="A64" s="9"/>
      <c r="B64" s="54" t="s">
        <v>64</v>
      </c>
      <c r="C64" s="1"/>
      <c r="D64" s="1"/>
      <c r="E64" s="55" t="s">
        <v>193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66</v>
      </c>
      <c r="C65" s="1"/>
      <c r="D65" s="1"/>
      <c r="E65" s="55" t="s">
        <v>273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68</v>
      </c>
      <c r="C66" s="1"/>
      <c r="D66" s="1"/>
      <c r="E66" s="55" t="s">
        <v>148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70</v>
      </c>
      <c r="C67" s="29"/>
      <c r="D67" s="29"/>
      <c r="E67" s="57" t="s">
        <v>71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274</v>
      </c>
      <c r="D68" s="48" t="s">
        <v>7</v>
      </c>
      <c r="E68" s="48" t="s">
        <v>275</v>
      </c>
      <c r="F68" s="48" t="s">
        <v>7</v>
      </c>
      <c r="G68" s="49" t="s">
        <v>120</v>
      </c>
      <c r="H68" s="59">
        <v>14.199999999999999</v>
      </c>
      <c r="I68" s="60">
        <v>0</v>
      </c>
      <c r="J68" s="61">
        <v>0</v>
      </c>
      <c r="K68" s="62">
        <v>0.20999999999999999</v>
      </c>
      <c r="L68" s="63">
        <v>0</v>
      </c>
      <c r="M68" s="12"/>
      <c r="N68" s="2"/>
      <c r="O68" s="2"/>
      <c r="P68" s="2"/>
      <c r="Q68" s="39">
        <f>IF(ISNUMBER(K68),IF(H68&gt;0,IF(I68&gt;0,J68,0),0),0)</f>
        <v>0</v>
      </c>
      <c r="R68" s="30">
        <f>IF(ISNUMBER(K68)=FALSE,J68,0)</f>
        <v>0</v>
      </c>
    </row>
    <row r="69">
      <c r="A69" s="9"/>
      <c r="B69" s="54" t="s">
        <v>64</v>
      </c>
      <c r="C69" s="1"/>
      <c r="D69" s="1"/>
      <c r="E69" s="55" t="s">
        <v>276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66</v>
      </c>
      <c r="C70" s="1"/>
      <c r="D70" s="1"/>
      <c r="E70" s="55" t="s">
        <v>277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68</v>
      </c>
      <c r="C71" s="1"/>
      <c r="D71" s="1"/>
      <c r="E71" s="55" t="s">
        <v>278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70</v>
      </c>
      <c r="C72" s="29"/>
      <c r="D72" s="29"/>
      <c r="E72" s="57" t="s">
        <v>71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149</v>
      </c>
      <c r="D73" s="48" t="s">
        <v>7</v>
      </c>
      <c r="E73" s="48" t="s">
        <v>150</v>
      </c>
      <c r="F73" s="48" t="s">
        <v>7</v>
      </c>
      <c r="G73" s="49" t="s">
        <v>126</v>
      </c>
      <c r="H73" s="59">
        <v>52.902000000000001</v>
      </c>
      <c r="I73" s="60">
        <v>0</v>
      </c>
      <c r="J73" s="61">
        <v>0</v>
      </c>
      <c r="K73" s="62">
        <v>0.20999999999999999</v>
      </c>
      <c r="L73" s="63">
        <v>0</v>
      </c>
      <c r="M73" s="12"/>
      <c r="N73" s="2"/>
      <c r="O73" s="2"/>
      <c r="P73" s="2"/>
      <c r="Q73" s="39">
        <f>IF(ISNUMBER(K73),IF(H73&gt;0,IF(I73&gt;0,J73,0),0),0)</f>
        <v>0</v>
      </c>
      <c r="R73" s="30">
        <f>IF(ISNUMBER(K73)=FALSE,J73,0)</f>
        <v>0</v>
      </c>
    </row>
    <row r="74">
      <c r="A74" s="9"/>
      <c r="B74" s="54" t="s">
        <v>64</v>
      </c>
      <c r="C74" s="1"/>
      <c r="D74" s="1"/>
      <c r="E74" s="55" t="s">
        <v>150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66</v>
      </c>
      <c r="C75" s="1"/>
      <c r="D75" s="1"/>
      <c r="E75" s="55" t="s">
        <v>279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68</v>
      </c>
      <c r="C76" s="1"/>
      <c r="D76" s="1"/>
      <c r="E76" s="55" t="s">
        <v>152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70</v>
      </c>
      <c r="C77" s="29"/>
      <c r="D77" s="29"/>
      <c r="E77" s="57" t="s">
        <v>71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thickBot="1" ht="25" customHeight="1">
      <c r="A78" s="9"/>
      <c r="B78" s="1"/>
      <c r="C78" s="64">
        <v>1</v>
      </c>
      <c r="D78" s="1"/>
      <c r="E78" s="64" t="s">
        <v>100</v>
      </c>
      <c r="F78" s="1"/>
      <c r="G78" s="65" t="s">
        <v>93</v>
      </c>
      <c r="H78" s="66">
        <v>0</v>
      </c>
      <c r="I78" s="65" t="s">
        <v>94</v>
      </c>
      <c r="J78" s="67">
        <f>(L78-H78)</f>
        <v>0</v>
      </c>
      <c r="K78" s="65" t="s">
        <v>95</v>
      </c>
      <c r="L78" s="68">
        <v>0</v>
      </c>
      <c r="M78" s="12"/>
      <c r="N78" s="2"/>
      <c r="O78" s="2"/>
      <c r="P78" s="2"/>
      <c r="Q78" s="39">
        <f>0+Q43+Q48+Q53+Q58+Q63+Q68+Q73</f>
        <v>0</v>
      </c>
      <c r="R78" s="30">
        <f>0+R43+R48+R53+R58+R63+R68+R73</f>
        <v>0</v>
      </c>
      <c r="S78" s="69">
        <f>Q78*(1+J78)+R78</f>
        <v>0</v>
      </c>
    </row>
    <row r="79" thickTop="1" thickBot="1" ht="25" customHeight="1">
      <c r="A79" s="9"/>
      <c r="B79" s="70"/>
      <c r="C79" s="70"/>
      <c r="D79" s="70"/>
      <c r="E79" s="70"/>
      <c r="F79" s="70"/>
      <c r="G79" s="71" t="s">
        <v>96</v>
      </c>
      <c r="H79" s="72">
        <v>0</v>
      </c>
      <c r="I79" s="71" t="s">
        <v>97</v>
      </c>
      <c r="J79" s="73">
        <v>0</v>
      </c>
      <c r="K79" s="71" t="s">
        <v>98</v>
      </c>
      <c r="L79" s="74">
        <v>0</v>
      </c>
      <c r="M79" s="12"/>
      <c r="N79" s="2"/>
      <c r="O79" s="2"/>
      <c r="P79" s="2"/>
      <c r="Q79" s="2"/>
    </row>
    <row r="80" ht="40" customHeight="1">
      <c r="A80" s="9"/>
      <c r="B80" s="79" t="s">
        <v>280</v>
      </c>
      <c r="C80" s="1"/>
      <c r="D80" s="1"/>
      <c r="E80" s="1"/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47">
        <v>10</v>
      </c>
      <c r="C81" s="48" t="s">
        <v>281</v>
      </c>
      <c r="D81" s="48"/>
      <c r="E81" s="48" t="s">
        <v>282</v>
      </c>
      <c r="F81" s="48" t="s">
        <v>7</v>
      </c>
      <c r="G81" s="49" t="s">
        <v>120</v>
      </c>
      <c r="H81" s="50">
        <v>9.5800000000000001</v>
      </c>
      <c r="I81" s="24">
        <v>0</v>
      </c>
      <c r="J81" s="51">
        <v>0</v>
      </c>
      <c r="K81" s="52">
        <v>0.20999999999999999</v>
      </c>
      <c r="L81" s="53">
        <v>0</v>
      </c>
      <c r="M81" s="12"/>
      <c r="N81" s="2"/>
      <c r="O81" s="2"/>
      <c r="P81" s="2"/>
      <c r="Q81" s="39">
        <f>IF(ISNUMBER(K81),IF(H81&gt;0,IF(I81&gt;0,J81,0),0),0)</f>
        <v>0</v>
      </c>
      <c r="R81" s="30">
        <f>IF(ISNUMBER(K81)=FALSE,J81,0)</f>
        <v>0</v>
      </c>
    </row>
    <row r="82">
      <c r="A82" s="9"/>
      <c r="B82" s="54" t="s">
        <v>64</v>
      </c>
      <c r="C82" s="1"/>
      <c r="D82" s="1"/>
      <c r="E82" s="55" t="s">
        <v>283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66</v>
      </c>
      <c r="C83" s="1"/>
      <c r="D83" s="1"/>
      <c r="E83" s="55" t="s">
        <v>284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54" t="s">
        <v>68</v>
      </c>
      <c r="C84" s="1"/>
      <c r="D84" s="1"/>
      <c r="E84" s="55" t="s">
        <v>205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>
      <c r="A85" s="9"/>
      <c r="B85" s="56" t="s">
        <v>70</v>
      </c>
      <c r="C85" s="29"/>
      <c r="D85" s="29"/>
      <c r="E85" s="57" t="s">
        <v>71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>
      <c r="A86" s="9"/>
      <c r="B86" s="47">
        <v>11</v>
      </c>
      <c r="C86" s="48" t="s">
        <v>285</v>
      </c>
      <c r="D86" s="48" t="s">
        <v>7</v>
      </c>
      <c r="E86" s="48" t="s">
        <v>286</v>
      </c>
      <c r="F86" s="48" t="s">
        <v>7</v>
      </c>
      <c r="G86" s="49" t="s">
        <v>120</v>
      </c>
      <c r="H86" s="59">
        <v>0.75</v>
      </c>
      <c r="I86" s="60">
        <v>0</v>
      </c>
      <c r="J86" s="61">
        <v>0</v>
      </c>
      <c r="K86" s="62">
        <v>0.20999999999999999</v>
      </c>
      <c r="L86" s="63">
        <v>0</v>
      </c>
      <c r="M86" s="12"/>
      <c r="N86" s="2"/>
      <c r="O86" s="2"/>
      <c r="P86" s="2"/>
      <c r="Q86" s="39">
        <f>IF(ISNUMBER(K86),IF(H86&gt;0,IF(I86&gt;0,J86,0),0),0)</f>
        <v>0</v>
      </c>
      <c r="R86" s="30">
        <f>IF(ISNUMBER(K86)=FALSE,J86,0)</f>
        <v>0</v>
      </c>
    </row>
    <row r="87">
      <c r="A87" s="9"/>
      <c r="B87" s="54" t="s">
        <v>64</v>
      </c>
      <c r="C87" s="1"/>
      <c r="D87" s="1"/>
      <c r="E87" s="55" t="s">
        <v>287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66</v>
      </c>
      <c r="C88" s="1"/>
      <c r="D88" s="1"/>
      <c r="E88" s="55" t="s">
        <v>288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68</v>
      </c>
      <c r="C89" s="1"/>
      <c r="D89" s="1"/>
      <c r="E89" s="55" t="s">
        <v>289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70</v>
      </c>
      <c r="C90" s="29"/>
      <c r="D90" s="29"/>
      <c r="E90" s="57" t="s">
        <v>71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>
      <c r="A91" s="9"/>
      <c r="B91" s="47">
        <v>12</v>
      </c>
      <c r="C91" s="48" t="s">
        <v>206</v>
      </c>
      <c r="D91" s="48" t="s">
        <v>7</v>
      </c>
      <c r="E91" s="48" t="s">
        <v>207</v>
      </c>
      <c r="F91" s="48" t="s">
        <v>7</v>
      </c>
      <c r="G91" s="49" t="s">
        <v>120</v>
      </c>
      <c r="H91" s="59">
        <v>11.536</v>
      </c>
      <c r="I91" s="60">
        <v>0</v>
      </c>
      <c r="J91" s="61">
        <v>0</v>
      </c>
      <c r="K91" s="62">
        <v>0.20999999999999999</v>
      </c>
      <c r="L91" s="63">
        <v>0</v>
      </c>
      <c r="M91" s="12"/>
      <c r="N91" s="2"/>
      <c r="O91" s="2"/>
      <c r="P91" s="2"/>
      <c r="Q91" s="39">
        <f>IF(ISNUMBER(K91),IF(H91&gt;0,IF(I91&gt;0,J91,0),0),0)</f>
        <v>0</v>
      </c>
      <c r="R91" s="30">
        <f>IF(ISNUMBER(K91)=FALSE,J91,0)</f>
        <v>0</v>
      </c>
    </row>
    <row r="92">
      <c r="A92" s="9"/>
      <c r="B92" s="54" t="s">
        <v>64</v>
      </c>
      <c r="C92" s="1"/>
      <c r="D92" s="1"/>
      <c r="E92" s="55" t="s">
        <v>290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66</v>
      </c>
      <c r="C93" s="1"/>
      <c r="D93" s="1"/>
      <c r="E93" s="55" t="s">
        <v>291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68</v>
      </c>
      <c r="C94" s="1"/>
      <c r="D94" s="1"/>
      <c r="E94" s="55" t="s">
        <v>157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>
      <c r="A95" s="9"/>
      <c r="B95" s="56" t="s">
        <v>70</v>
      </c>
      <c r="C95" s="29"/>
      <c r="D95" s="29"/>
      <c r="E95" s="57" t="s">
        <v>71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>
      <c r="A96" s="9"/>
      <c r="B96" s="47">
        <v>13</v>
      </c>
      <c r="C96" s="48" t="s">
        <v>292</v>
      </c>
      <c r="D96" s="48" t="s">
        <v>7</v>
      </c>
      <c r="E96" s="48" t="s">
        <v>293</v>
      </c>
      <c r="F96" s="48" t="s">
        <v>7</v>
      </c>
      <c r="G96" s="49" t="s">
        <v>120</v>
      </c>
      <c r="H96" s="59">
        <v>9.5800000000000001</v>
      </c>
      <c r="I96" s="60">
        <v>0</v>
      </c>
      <c r="J96" s="61">
        <v>0</v>
      </c>
      <c r="K96" s="62">
        <v>0.20999999999999999</v>
      </c>
      <c r="L96" s="63">
        <v>0</v>
      </c>
      <c r="M96" s="12"/>
      <c r="N96" s="2"/>
      <c r="O96" s="2"/>
      <c r="P96" s="2"/>
      <c r="Q96" s="39">
        <f>IF(ISNUMBER(K96),IF(H96&gt;0,IF(I96&gt;0,J96,0),0),0)</f>
        <v>0</v>
      </c>
      <c r="R96" s="30">
        <f>IF(ISNUMBER(K96)=FALSE,J96,0)</f>
        <v>0</v>
      </c>
    </row>
    <row r="97">
      <c r="A97" s="9"/>
      <c r="B97" s="54" t="s">
        <v>64</v>
      </c>
      <c r="C97" s="1"/>
      <c r="D97" s="1"/>
      <c r="E97" s="55" t="s">
        <v>294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>
      <c r="A98" s="9"/>
      <c r="B98" s="54" t="s">
        <v>66</v>
      </c>
      <c r="C98" s="1"/>
      <c r="D98" s="1"/>
      <c r="E98" s="55" t="s">
        <v>295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68</v>
      </c>
      <c r="C99" s="1"/>
      <c r="D99" s="1"/>
      <c r="E99" s="55" t="s">
        <v>296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>
      <c r="A100" s="9"/>
      <c r="B100" s="56" t="s">
        <v>70</v>
      </c>
      <c r="C100" s="29"/>
      <c r="D100" s="29"/>
      <c r="E100" s="57" t="s">
        <v>71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4">
        <v>4</v>
      </c>
      <c r="D101" s="1"/>
      <c r="E101" s="64" t="s">
        <v>252</v>
      </c>
      <c r="F101" s="1"/>
      <c r="G101" s="65" t="s">
        <v>93</v>
      </c>
      <c r="H101" s="66">
        <v>0</v>
      </c>
      <c r="I101" s="65" t="s">
        <v>94</v>
      </c>
      <c r="J101" s="67">
        <f>(L101-H101)</f>
        <v>0</v>
      </c>
      <c r="K101" s="65" t="s">
        <v>95</v>
      </c>
      <c r="L101" s="68">
        <v>0</v>
      </c>
      <c r="M101" s="12"/>
      <c r="N101" s="2"/>
      <c r="O101" s="2"/>
      <c r="P101" s="2"/>
      <c r="Q101" s="39">
        <f>0+Q81+Q86+Q91+Q96</f>
        <v>0</v>
      </c>
      <c r="R101" s="30">
        <f>0+R81+R86+R91+R96</f>
        <v>0</v>
      </c>
      <c r="S101" s="69">
        <f>Q101*(1+J101)+R101</f>
        <v>0</v>
      </c>
    </row>
    <row r="102" thickTop="1" thickBot="1" ht="25" customHeight="1">
      <c r="A102" s="9"/>
      <c r="B102" s="70"/>
      <c r="C102" s="70"/>
      <c r="D102" s="70"/>
      <c r="E102" s="70"/>
      <c r="F102" s="70"/>
      <c r="G102" s="71" t="s">
        <v>96</v>
      </c>
      <c r="H102" s="72">
        <v>0</v>
      </c>
      <c r="I102" s="71" t="s">
        <v>97</v>
      </c>
      <c r="J102" s="73">
        <v>0</v>
      </c>
      <c r="K102" s="71" t="s">
        <v>98</v>
      </c>
      <c r="L102" s="74">
        <v>0</v>
      </c>
      <c r="M102" s="12"/>
      <c r="N102" s="2"/>
      <c r="O102" s="2"/>
      <c r="P102" s="2"/>
      <c r="Q102" s="2"/>
    </row>
    <row r="103" ht="40" customHeight="1">
      <c r="A103" s="9"/>
      <c r="B103" s="79" t="s">
        <v>297</v>
      </c>
      <c r="C103" s="1"/>
      <c r="D103" s="1"/>
      <c r="E103" s="1"/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47">
        <v>14</v>
      </c>
      <c r="C104" s="48" t="s">
        <v>298</v>
      </c>
      <c r="D104" s="48" t="s">
        <v>7</v>
      </c>
      <c r="E104" s="48" t="s">
        <v>299</v>
      </c>
      <c r="F104" s="48" t="s">
        <v>7</v>
      </c>
      <c r="G104" s="49" t="s">
        <v>171</v>
      </c>
      <c r="H104" s="50">
        <v>20</v>
      </c>
      <c r="I104" s="24">
        <v>0</v>
      </c>
      <c r="J104" s="51">
        <v>0</v>
      </c>
      <c r="K104" s="52">
        <v>0.20999999999999999</v>
      </c>
      <c r="L104" s="53"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4" t="s">
        <v>64</v>
      </c>
      <c r="C105" s="1"/>
      <c r="D105" s="1"/>
      <c r="E105" s="55" t="s">
        <v>300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66</v>
      </c>
      <c r="C106" s="1"/>
      <c r="D106" s="1"/>
      <c r="E106" s="55" t="s">
        <v>301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68</v>
      </c>
      <c r="C107" s="1"/>
      <c r="D107" s="1"/>
      <c r="E107" s="55" t="s">
        <v>302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70</v>
      </c>
      <c r="C108" s="29"/>
      <c r="D108" s="29"/>
      <c r="E108" s="57" t="s">
        <v>71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>
      <c r="A109" s="9"/>
      <c r="B109" s="47">
        <v>15</v>
      </c>
      <c r="C109" s="48" t="s">
        <v>303</v>
      </c>
      <c r="D109" s="48" t="s">
        <v>7</v>
      </c>
      <c r="E109" s="48" t="s">
        <v>304</v>
      </c>
      <c r="F109" s="48" t="s">
        <v>7</v>
      </c>
      <c r="G109" s="49" t="s">
        <v>120</v>
      </c>
      <c r="H109" s="59">
        <v>1.256</v>
      </c>
      <c r="I109" s="60">
        <v>0</v>
      </c>
      <c r="J109" s="61">
        <v>0</v>
      </c>
      <c r="K109" s="62">
        <v>0.20999999999999999</v>
      </c>
      <c r="L109" s="63"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4" t="s">
        <v>64</v>
      </c>
      <c r="C110" s="1"/>
      <c r="D110" s="1"/>
      <c r="E110" s="55" t="s">
        <v>305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66</v>
      </c>
      <c r="C111" s="1"/>
      <c r="D111" s="1"/>
      <c r="E111" s="55" t="s">
        <v>306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68</v>
      </c>
      <c r="C112" s="1"/>
      <c r="D112" s="1"/>
      <c r="E112" s="55" t="s">
        <v>289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70</v>
      </c>
      <c r="C113" s="29"/>
      <c r="D113" s="29"/>
      <c r="E113" s="57" t="s">
        <v>71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4">
        <v>8</v>
      </c>
      <c r="D114" s="1"/>
      <c r="E114" s="64" t="s">
        <v>253</v>
      </c>
      <c r="F114" s="1"/>
      <c r="G114" s="65" t="s">
        <v>93</v>
      </c>
      <c r="H114" s="66">
        <v>0</v>
      </c>
      <c r="I114" s="65" t="s">
        <v>94</v>
      </c>
      <c r="J114" s="67">
        <f>(L114-H114)</f>
        <v>0</v>
      </c>
      <c r="K114" s="65" t="s">
        <v>95</v>
      </c>
      <c r="L114" s="68">
        <v>0</v>
      </c>
      <c r="M114" s="12"/>
      <c r="N114" s="2"/>
      <c r="O114" s="2"/>
      <c r="P114" s="2"/>
      <c r="Q114" s="39">
        <f>0+Q104+Q109</f>
        <v>0</v>
      </c>
      <c r="R114" s="30">
        <f>0+R104+R109</f>
        <v>0</v>
      </c>
      <c r="S114" s="69">
        <f>Q114*(1+J114)+R114</f>
        <v>0</v>
      </c>
    </row>
    <row r="115" thickTop="1" thickBot="1" ht="25" customHeight="1">
      <c r="A115" s="9"/>
      <c r="B115" s="70"/>
      <c r="C115" s="70"/>
      <c r="D115" s="70"/>
      <c r="E115" s="70"/>
      <c r="F115" s="70"/>
      <c r="G115" s="71" t="s">
        <v>96</v>
      </c>
      <c r="H115" s="72">
        <v>0</v>
      </c>
      <c r="I115" s="71" t="s">
        <v>97</v>
      </c>
      <c r="J115" s="73">
        <v>0</v>
      </c>
      <c r="K115" s="71" t="s">
        <v>98</v>
      </c>
      <c r="L115" s="74">
        <v>0</v>
      </c>
      <c r="M115" s="12"/>
      <c r="N115" s="2"/>
      <c r="O115" s="2"/>
      <c r="P115" s="2"/>
      <c r="Q115" s="2"/>
    </row>
    <row r="116" ht="40" customHeight="1">
      <c r="A116" s="9"/>
      <c r="B116" s="79" t="s">
        <v>168</v>
      </c>
      <c r="C116" s="1"/>
      <c r="D116" s="1"/>
      <c r="E116" s="1"/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47">
        <v>16</v>
      </c>
      <c r="C117" s="48" t="s">
        <v>307</v>
      </c>
      <c r="D117" s="48" t="s">
        <v>7</v>
      </c>
      <c r="E117" s="48" t="s">
        <v>308</v>
      </c>
      <c r="F117" s="48" t="s">
        <v>7</v>
      </c>
      <c r="G117" s="49" t="s">
        <v>171</v>
      </c>
      <c r="H117" s="50">
        <v>5</v>
      </c>
      <c r="I117" s="24">
        <v>0</v>
      </c>
      <c r="J117" s="51">
        <v>0</v>
      </c>
      <c r="K117" s="52">
        <v>0.20999999999999999</v>
      </c>
      <c r="L117" s="53"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30">
        <f>IF(ISNUMBER(K117)=FALSE,J117,0)</f>
        <v>0</v>
      </c>
    </row>
    <row r="118">
      <c r="A118" s="9"/>
      <c r="B118" s="54" t="s">
        <v>64</v>
      </c>
      <c r="C118" s="1"/>
      <c r="D118" s="1"/>
      <c r="E118" s="55" t="s">
        <v>309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66</v>
      </c>
      <c r="C119" s="1"/>
      <c r="D119" s="1"/>
      <c r="E119" s="55" t="s">
        <v>310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68</v>
      </c>
      <c r="C120" s="1"/>
      <c r="D120" s="1"/>
      <c r="E120" s="55" t="s">
        <v>311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70</v>
      </c>
      <c r="C121" s="29"/>
      <c r="D121" s="29"/>
      <c r="E121" s="57" t="s">
        <v>71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312</v>
      </c>
      <c r="D122" s="48" t="s">
        <v>7</v>
      </c>
      <c r="E122" s="48" t="s">
        <v>313</v>
      </c>
      <c r="F122" s="48" t="s">
        <v>7</v>
      </c>
      <c r="G122" s="49" t="s">
        <v>120</v>
      </c>
      <c r="H122" s="59">
        <v>3.48</v>
      </c>
      <c r="I122" s="60">
        <v>0</v>
      </c>
      <c r="J122" s="61">
        <v>0</v>
      </c>
      <c r="K122" s="62">
        <v>0.20999999999999999</v>
      </c>
      <c r="L122" s="63"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4" t="s">
        <v>64</v>
      </c>
      <c r="C123" s="1"/>
      <c r="D123" s="1"/>
      <c r="E123" s="55" t="s">
        <v>314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66</v>
      </c>
      <c r="C124" s="1"/>
      <c r="D124" s="1"/>
      <c r="E124" s="55" t="s">
        <v>315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68</v>
      </c>
      <c r="C125" s="1"/>
      <c r="D125" s="1"/>
      <c r="E125" s="55" t="s">
        <v>316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70</v>
      </c>
      <c r="C126" s="29"/>
      <c r="D126" s="29"/>
      <c r="E126" s="57" t="s">
        <v>71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317</v>
      </c>
      <c r="D127" s="48" t="s">
        <v>7</v>
      </c>
      <c r="E127" s="48" t="s">
        <v>318</v>
      </c>
      <c r="F127" s="48" t="s">
        <v>7</v>
      </c>
      <c r="G127" s="49" t="s">
        <v>171</v>
      </c>
      <c r="H127" s="59">
        <v>2.5</v>
      </c>
      <c r="I127" s="60">
        <v>0</v>
      </c>
      <c r="J127" s="61">
        <v>0</v>
      </c>
      <c r="K127" s="62">
        <v>0.20999999999999999</v>
      </c>
      <c r="L127" s="63"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4" t="s">
        <v>64</v>
      </c>
      <c r="C128" s="1"/>
      <c r="D128" s="1"/>
      <c r="E128" s="55" t="s">
        <v>319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66</v>
      </c>
      <c r="C129" s="1"/>
      <c r="D129" s="1"/>
      <c r="E129" s="55" t="s">
        <v>320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68</v>
      </c>
      <c r="C130" s="1"/>
      <c r="D130" s="1"/>
      <c r="E130" s="55" t="s">
        <v>321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70</v>
      </c>
      <c r="C131" s="29"/>
      <c r="D131" s="29"/>
      <c r="E131" s="57" t="s">
        <v>71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4">
        <v>9</v>
      </c>
      <c r="D132" s="1"/>
      <c r="E132" s="64" t="s">
        <v>103</v>
      </c>
      <c r="F132" s="1"/>
      <c r="G132" s="65" t="s">
        <v>93</v>
      </c>
      <c r="H132" s="66">
        <v>0</v>
      </c>
      <c r="I132" s="65" t="s">
        <v>94</v>
      </c>
      <c r="J132" s="67">
        <f>(L132-H132)</f>
        <v>0</v>
      </c>
      <c r="K132" s="65" t="s">
        <v>95</v>
      </c>
      <c r="L132" s="68">
        <v>0</v>
      </c>
      <c r="M132" s="12"/>
      <c r="N132" s="2"/>
      <c r="O132" s="2"/>
      <c r="P132" s="2"/>
      <c r="Q132" s="39">
        <f>0+Q117+Q122+Q127</f>
        <v>0</v>
      </c>
      <c r="R132" s="30">
        <f>0+R117+R122+R127</f>
        <v>0</v>
      </c>
      <c r="S132" s="69">
        <f>Q132*(1+J132)+R132</f>
        <v>0</v>
      </c>
    </row>
    <row r="133" thickTop="1" thickBot="1" ht="25" customHeight="1">
      <c r="A133" s="9"/>
      <c r="B133" s="70"/>
      <c r="C133" s="70"/>
      <c r="D133" s="70"/>
      <c r="E133" s="70"/>
      <c r="F133" s="70"/>
      <c r="G133" s="71" t="s">
        <v>96</v>
      </c>
      <c r="H133" s="72">
        <v>0</v>
      </c>
      <c r="I133" s="71" t="s">
        <v>97</v>
      </c>
      <c r="J133" s="73">
        <v>0</v>
      </c>
      <c r="K133" s="71" t="s">
        <v>98</v>
      </c>
      <c r="L133" s="74"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5"/>
      <c r="I134" s="4"/>
      <c r="J134" s="75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80:L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03:L103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16:L116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322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30">
        <f>AVERAGE(J40,J78,J106,J119,J137)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S40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S78</f>
        <v>0</v>
      </c>
    </row>
    <row r="22">
      <c r="A22" s="9"/>
      <c r="B22" s="42">
        <v>4</v>
      </c>
      <c r="C22" s="1"/>
      <c r="D22" s="1"/>
      <c r="E22" s="43" t="s">
        <v>252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S106</f>
        <v>0</v>
      </c>
    </row>
    <row r="23">
      <c r="A23" s="9"/>
      <c r="B23" s="42">
        <v>8</v>
      </c>
      <c r="C23" s="1"/>
      <c r="D23" s="1"/>
      <c r="E23" s="43" t="s">
        <v>253</v>
      </c>
      <c r="F23" s="1"/>
      <c r="G23" s="1"/>
      <c r="H23" s="1"/>
      <c r="I23" s="1"/>
      <c r="J23" s="1"/>
      <c r="K23" s="44">
        <v>0</v>
      </c>
      <c r="L23" s="44">
        <v>0</v>
      </c>
      <c r="M23" s="12"/>
      <c r="N23" s="2"/>
      <c r="O23" s="2"/>
      <c r="P23" s="2"/>
      <c r="Q23" s="2"/>
      <c r="S23" s="30">
        <f>S119</f>
        <v>0</v>
      </c>
    </row>
    <row r="24">
      <c r="A24" s="9"/>
      <c r="B24" s="42">
        <v>9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v>0</v>
      </c>
      <c r="L24" s="44">
        <v>0</v>
      </c>
      <c r="M24" s="12"/>
      <c r="N24" s="2"/>
      <c r="O24" s="2"/>
      <c r="P24" s="2"/>
      <c r="Q24" s="2"/>
      <c r="S24" s="30">
        <f>S137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53</v>
      </c>
      <c r="C28" s="40" t="s">
        <v>49</v>
      </c>
      <c r="D28" s="40" t="s">
        <v>54</v>
      </c>
      <c r="E28" s="40" t="s">
        <v>50</v>
      </c>
      <c r="F28" s="40" t="s">
        <v>55</v>
      </c>
      <c r="G28" s="41" t="s">
        <v>56</v>
      </c>
      <c r="H28" s="22" t="s">
        <v>57</v>
      </c>
      <c r="I28" s="22" t="s">
        <v>58</v>
      </c>
      <c r="J28" s="22" t="s">
        <v>17</v>
      </c>
      <c r="K28" s="41" t="s">
        <v>59</v>
      </c>
      <c r="L28" s="22" t="s">
        <v>18</v>
      </c>
      <c r="M28" s="78"/>
      <c r="N28" s="2"/>
      <c r="O28" s="2"/>
      <c r="P28" s="2"/>
      <c r="Q28" s="2"/>
    </row>
    <row r="29" ht="40" customHeight="1">
      <c r="A29" s="9"/>
      <c r="B29" s="45" t="s">
        <v>60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104</v>
      </c>
      <c r="D30" s="48" t="s">
        <v>105</v>
      </c>
      <c r="E30" s="48" t="s">
        <v>106</v>
      </c>
      <c r="F30" s="48" t="s">
        <v>7</v>
      </c>
      <c r="G30" s="49" t="s">
        <v>107</v>
      </c>
      <c r="H30" s="50">
        <v>10.004</v>
      </c>
      <c r="I30" s="24">
        <v>0</v>
      </c>
      <c r="J30" s="51">
        <v>0</v>
      </c>
      <c r="K30" s="52">
        <v>0.20999999999999999</v>
      </c>
      <c r="L30" s="53">
        <v>0</v>
      </c>
      <c r="M30" s="12"/>
      <c r="N30" s="2"/>
      <c r="O30" s="2"/>
      <c r="P30" s="2"/>
      <c r="Q30" s="39">
        <f>IF(ISNUMBER(K30),IF(H30&gt;0,IF(I30&gt;0,J30,0),0),0)</f>
        <v>0</v>
      </c>
      <c r="R30" s="30">
        <f>IF(ISNUMBER(K30)=FALSE,J30,0)</f>
        <v>0</v>
      </c>
    </row>
    <row r="31">
      <c r="A31" s="9"/>
      <c r="B31" s="54" t="s">
        <v>64</v>
      </c>
      <c r="C31" s="1"/>
      <c r="D31" s="1"/>
      <c r="E31" s="55" t="s">
        <v>176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66</v>
      </c>
      <c r="C32" s="1"/>
      <c r="D32" s="1"/>
      <c r="E32" s="55" t="s">
        <v>323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68</v>
      </c>
      <c r="C33" s="1"/>
      <c r="D33" s="1"/>
      <c r="E33" s="55" t="s">
        <v>110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70</v>
      </c>
      <c r="C34" s="29"/>
      <c r="D34" s="29"/>
      <c r="E34" s="57" t="s">
        <v>71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104</v>
      </c>
      <c r="D35" s="48" t="s">
        <v>114</v>
      </c>
      <c r="E35" s="48" t="s">
        <v>106</v>
      </c>
      <c r="F35" s="48" t="s">
        <v>7</v>
      </c>
      <c r="G35" s="49" t="s">
        <v>107</v>
      </c>
      <c r="H35" s="59">
        <v>39.463999999999999</v>
      </c>
      <c r="I35" s="60">
        <v>0</v>
      </c>
      <c r="J35" s="61">
        <v>0</v>
      </c>
      <c r="K35" s="62">
        <v>0.20999999999999999</v>
      </c>
      <c r="L35" s="63">
        <v>0</v>
      </c>
      <c r="M35" s="12"/>
      <c r="N35" s="2"/>
      <c r="O35" s="2"/>
      <c r="P35" s="2"/>
      <c r="Q35" s="39">
        <f>IF(ISNUMBER(K35),IF(H35&gt;0,IF(I35&gt;0,J35,0),0),0)</f>
        <v>0</v>
      </c>
      <c r="R35" s="30">
        <f>IF(ISNUMBER(K35)=FALSE,J35,0)</f>
        <v>0</v>
      </c>
    </row>
    <row r="36">
      <c r="A36" s="9"/>
      <c r="B36" s="54" t="s">
        <v>64</v>
      </c>
      <c r="C36" s="1"/>
      <c r="D36" s="1"/>
      <c r="E36" s="55" t="s">
        <v>255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66</v>
      </c>
      <c r="C37" s="1"/>
      <c r="D37" s="1"/>
      <c r="E37" s="55" t="s">
        <v>324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68</v>
      </c>
      <c r="C38" s="1"/>
      <c r="D38" s="1"/>
      <c r="E38" s="55" t="s">
        <v>110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70</v>
      </c>
      <c r="C39" s="29"/>
      <c r="D39" s="29"/>
      <c r="E39" s="57" t="s">
        <v>71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4">
        <v>0</v>
      </c>
      <c r="D40" s="1"/>
      <c r="E40" s="64" t="s">
        <v>51</v>
      </c>
      <c r="F40" s="1"/>
      <c r="G40" s="65" t="s">
        <v>93</v>
      </c>
      <c r="H40" s="66">
        <v>0</v>
      </c>
      <c r="I40" s="65" t="s">
        <v>94</v>
      </c>
      <c r="J40" s="67">
        <f>(L40-H40)</f>
        <v>0</v>
      </c>
      <c r="K40" s="65" t="s">
        <v>95</v>
      </c>
      <c r="L40" s="68">
        <v>0</v>
      </c>
      <c r="M40" s="12"/>
      <c r="N40" s="2"/>
      <c r="O40" s="2"/>
      <c r="P40" s="2"/>
      <c r="Q40" s="39">
        <f>0+Q30+Q35</f>
        <v>0</v>
      </c>
      <c r="R40" s="30">
        <f>0+R30+R35</f>
        <v>0</v>
      </c>
      <c r="S40" s="69">
        <f>Q40*(1+J40)+R40</f>
        <v>0</v>
      </c>
    </row>
    <row r="41" thickTop="1" thickBot="1" ht="25" customHeight="1">
      <c r="A41" s="9"/>
      <c r="B41" s="70"/>
      <c r="C41" s="70"/>
      <c r="D41" s="70"/>
      <c r="E41" s="70"/>
      <c r="F41" s="70"/>
      <c r="G41" s="71" t="s">
        <v>96</v>
      </c>
      <c r="H41" s="72">
        <v>0</v>
      </c>
      <c r="I41" s="71" t="s">
        <v>97</v>
      </c>
      <c r="J41" s="73">
        <v>0</v>
      </c>
      <c r="K41" s="71" t="s">
        <v>98</v>
      </c>
      <c r="L41" s="74">
        <v>0</v>
      </c>
      <c r="M41" s="12"/>
      <c r="N41" s="2"/>
      <c r="O41" s="2"/>
      <c r="P41" s="2"/>
      <c r="Q41" s="2"/>
    </row>
    <row r="42" ht="40" customHeight="1">
      <c r="A42" s="9"/>
      <c r="B42" s="79" t="s">
        <v>117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257</v>
      </c>
      <c r="D43" s="48" t="s">
        <v>7</v>
      </c>
      <c r="E43" s="48" t="s">
        <v>258</v>
      </c>
      <c r="F43" s="48" t="s">
        <v>7</v>
      </c>
      <c r="G43" s="49" t="s">
        <v>120</v>
      </c>
      <c r="H43" s="50">
        <v>4</v>
      </c>
      <c r="I43" s="24">
        <v>0</v>
      </c>
      <c r="J43" s="51">
        <v>0</v>
      </c>
      <c r="K43" s="52">
        <v>0.20999999999999999</v>
      </c>
      <c r="L43" s="53">
        <v>0</v>
      </c>
      <c r="M43" s="12"/>
      <c r="N43" s="2"/>
      <c r="O43" s="2"/>
      <c r="P43" s="2"/>
      <c r="Q43" s="39">
        <f>IF(ISNUMBER(K43),IF(H43&gt;0,IF(I43&gt;0,J43,0),0),0)</f>
        <v>0</v>
      </c>
      <c r="R43" s="30">
        <f>IF(ISNUMBER(K43)=FALSE,J43,0)</f>
        <v>0</v>
      </c>
    </row>
    <row r="44">
      <c r="A44" s="9"/>
      <c r="B44" s="54" t="s">
        <v>64</v>
      </c>
      <c r="C44" s="1"/>
      <c r="D44" s="1"/>
      <c r="E44" s="55" t="s">
        <v>259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66</v>
      </c>
      <c r="C45" s="1"/>
      <c r="D45" s="1"/>
      <c r="E45" s="55" t="s">
        <v>325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68</v>
      </c>
      <c r="C46" s="1"/>
      <c r="D46" s="1"/>
      <c r="E46" s="55" t="s">
        <v>261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70</v>
      </c>
      <c r="C47" s="29"/>
      <c r="D47" s="29"/>
      <c r="E47" s="57" t="s">
        <v>71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262</v>
      </c>
      <c r="D48" s="48" t="s">
        <v>7</v>
      </c>
      <c r="E48" s="48" t="s">
        <v>263</v>
      </c>
      <c r="F48" s="48" t="s">
        <v>7</v>
      </c>
      <c r="G48" s="49" t="s">
        <v>264</v>
      </c>
      <c r="H48" s="59">
        <v>30</v>
      </c>
      <c r="I48" s="60">
        <v>0</v>
      </c>
      <c r="J48" s="61">
        <v>0</v>
      </c>
      <c r="K48" s="62">
        <v>0.20999999999999999</v>
      </c>
      <c r="L48" s="63">
        <v>0</v>
      </c>
      <c r="M48" s="12"/>
      <c r="N48" s="2"/>
      <c r="O48" s="2"/>
      <c r="P48" s="2"/>
      <c r="Q48" s="39">
        <f>IF(ISNUMBER(K48),IF(H48&gt;0,IF(I48&gt;0,J48,0),0),0)</f>
        <v>0</v>
      </c>
      <c r="R48" s="30">
        <f>IF(ISNUMBER(K48)=FALSE,J48,0)</f>
        <v>0</v>
      </c>
    </row>
    <row r="49">
      <c r="A49" s="9"/>
      <c r="B49" s="54" t="s">
        <v>64</v>
      </c>
      <c r="C49" s="1"/>
      <c r="D49" s="1"/>
      <c r="E49" s="55" t="s">
        <v>7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66</v>
      </c>
      <c r="C50" s="1"/>
      <c r="D50" s="1"/>
      <c r="E50" s="55" t="s">
        <v>265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68</v>
      </c>
      <c r="C51" s="1"/>
      <c r="D51" s="1"/>
      <c r="E51" s="55" t="s">
        <v>266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70</v>
      </c>
      <c r="C52" s="29"/>
      <c r="D52" s="29"/>
      <c r="E52" s="57" t="s">
        <v>71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180</v>
      </c>
      <c r="D53" s="48" t="s">
        <v>7</v>
      </c>
      <c r="E53" s="48" t="s">
        <v>181</v>
      </c>
      <c r="F53" s="48" t="s">
        <v>7</v>
      </c>
      <c r="G53" s="49" t="s">
        <v>120</v>
      </c>
      <c r="H53" s="59">
        <v>15</v>
      </c>
      <c r="I53" s="60">
        <v>0</v>
      </c>
      <c r="J53" s="61">
        <v>0</v>
      </c>
      <c r="K53" s="62">
        <v>0.20999999999999999</v>
      </c>
      <c r="L53" s="63">
        <v>0</v>
      </c>
      <c r="M53" s="12"/>
      <c r="N53" s="2"/>
      <c r="O53" s="2"/>
      <c r="P53" s="2"/>
      <c r="Q53" s="39">
        <f>IF(ISNUMBER(K53),IF(H53&gt;0,IF(I53&gt;0,J53,0),0),0)</f>
        <v>0</v>
      </c>
      <c r="R53" s="30">
        <f>IF(ISNUMBER(K53)=FALSE,J53,0)</f>
        <v>0</v>
      </c>
    </row>
    <row r="54">
      <c r="A54" s="9"/>
      <c r="B54" s="54" t="s">
        <v>64</v>
      </c>
      <c r="C54" s="1"/>
      <c r="D54" s="1"/>
      <c r="E54" s="55" t="s">
        <v>326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66</v>
      </c>
      <c r="C55" s="1"/>
      <c r="D55" s="1"/>
      <c r="E55" s="55" t="s">
        <v>327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68</v>
      </c>
      <c r="C56" s="1"/>
      <c r="D56" s="1"/>
      <c r="E56" s="55" t="s">
        <v>184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70</v>
      </c>
      <c r="C57" s="29"/>
      <c r="D57" s="29"/>
      <c r="E57" s="57" t="s">
        <v>71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328</v>
      </c>
      <c r="D58" s="48" t="s">
        <v>7</v>
      </c>
      <c r="E58" s="48" t="s">
        <v>329</v>
      </c>
      <c r="F58" s="48" t="s">
        <v>7</v>
      </c>
      <c r="G58" s="49" t="s">
        <v>171</v>
      </c>
      <c r="H58" s="59">
        <v>17.699999999999999</v>
      </c>
      <c r="I58" s="60">
        <v>0</v>
      </c>
      <c r="J58" s="61">
        <v>0</v>
      </c>
      <c r="K58" s="62">
        <v>0.20999999999999999</v>
      </c>
      <c r="L58" s="63">
        <v>0</v>
      </c>
      <c r="M58" s="12"/>
      <c r="N58" s="2"/>
      <c r="O58" s="2"/>
      <c r="P58" s="2"/>
      <c r="Q58" s="39">
        <f>IF(ISNUMBER(K58),IF(H58&gt;0,IF(I58&gt;0,J58,0),0),0)</f>
        <v>0</v>
      </c>
      <c r="R58" s="30">
        <f>IF(ISNUMBER(K58)=FALSE,J58,0)</f>
        <v>0</v>
      </c>
    </row>
    <row r="59">
      <c r="A59" s="9"/>
      <c r="B59" s="54" t="s">
        <v>64</v>
      </c>
      <c r="C59" s="1"/>
      <c r="D59" s="1"/>
      <c r="E59" s="55" t="s">
        <v>330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66</v>
      </c>
      <c r="C60" s="1"/>
      <c r="D60" s="1"/>
      <c r="E60" s="55" t="s">
        <v>331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68</v>
      </c>
      <c r="C61" s="1"/>
      <c r="D61" s="1"/>
      <c r="E61" s="55" t="s">
        <v>138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70</v>
      </c>
      <c r="C62" s="29"/>
      <c r="D62" s="29"/>
      <c r="E62" s="57" t="s">
        <v>71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144</v>
      </c>
      <c r="D63" s="48" t="s">
        <v>7</v>
      </c>
      <c r="E63" s="48" t="s">
        <v>145</v>
      </c>
      <c r="F63" s="48" t="s">
        <v>7</v>
      </c>
      <c r="G63" s="49" t="s">
        <v>120</v>
      </c>
      <c r="H63" s="59">
        <v>15</v>
      </c>
      <c r="I63" s="60">
        <v>0</v>
      </c>
      <c r="J63" s="61">
        <v>0</v>
      </c>
      <c r="K63" s="62">
        <v>0.20999999999999999</v>
      </c>
      <c r="L63" s="63">
        <v>0</v>
      </c>
      <c r="M63" s="12"/>
      <c r="N63" s="2"/>
      <c r="O63" s="2"/>
      <c r="P63" s="2"/>
      <c r="Q63" s="39">
        <f>IF(ISNUMBER(K63),IF(H63&gt;0,IF(I63&gt;0,J63,0),0),0)</f>
        <v>0</v>
      </c>
      <c r="R63" s="30">
        <f>IF(ISNUMBER(K63)=FALSE,J63,0)</f>
        <v>0</v>
      </c>
    </row>
    <row r="64">
      <c r="A64" s="9"/>
      <c r="B64" s="54" t="s">
        <v>64</v>
      </c>
      <c r="C64" s="1"/>
      <c r="D64" s="1"/>
      <c r="E64" s="55" t="s">
        <v>193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66</v>
      </c>
      <c r="C65" s="1"/>
      <c r="D65" s="1"/>
      <c r="E65" s="55" t="s">
        <v>332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68</v>
      </c>
      <c r="C66" s="1"/>
      <c r="D66" s="1"/>
      <c r="E66" s="55" t="s">
        <v>148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70</v>
      </c>
      <c r="C67" s="29"/>
      <c r="D67" s="29"/>
      <c r="E67" s="57" t="s">
        <v>71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274</v>
      </c>
      <c r="D68" s="48" t="s">
        <v>7</v>
      </c>
      <c r="E68" s="48" t="s">
        <v>275</v>
      </c>
      <c r="F68" s="48" t="s">
        <v>7</v>
      </c>
      <c r="G68" s="49" t="s">
        <v>120</v>
      </c>
      <c r="H68" s="59">
        <v>7</v>
      </c>
      <c r="I68" s="60">
        <v>0</v>
      </c>
      <c r="J68" s="61">
        <v>0</v>
      </c>
      <c r="K68" s="62">
        <v>0.20999999999999999</v>
      </c>
      <c r="L68" s="63">
        <v>0</v>
      </c>
      <c r="M68" s="12"/>
      <c r="N68" s="2"/>
      <c r="O68" s="2"/>
      <c r="P68" s="2"/>
      <c r="Q68" s="39">
        <f>IF(ISNUMBER(K68),IF(H68&gt;0,IF(I68&gt;0,J68,0),0),0)</f>
        <v>0</v>
      </c>
      <c r="R68" s="30">
        <f>IF(ISNUMBER(K68)=FALSE,J68,0)</f>
        <v>0</v>
      </c>
    </row>
    <row r="69">
      <c r="A69" s="9"/>
      <c r="B69" s="54" t="s">
        <v>64</v>
      </c>
      <c r="C69" s="1"/>
      <c r="D69" s="1"/>
      <c r="E69" s="55" t="s">
        <v>276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66</v>
      </c>
      <c r="C70" s="1"/>
      <c r="D70" s="1"/>
      <c r="E70" s="55" t="s">
        <v>333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68</v>
      </c>
      <c r="C71" s="1"/>
      <c r="D71" s="1"/>
      <c r="E71" s="55" t="s">
        <v>278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70</v>
      </c>
      <c r="C72" s="29"/>
      <c r="D72" s="29"/>
      <c r="E72" s="57" t="s">
        <v>71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149</v>
      </c>
      <c r="D73" s="48" t="s">
        <v>7</v>
      </c>
      <c r="E73" s="48" t="s">
        <v>150</v>
      </c>
      <c r="F73" s="48" t="s">
        <v>7</v>
      </c>
      <c r="G73" s="49" t="s">
        <v>126</v>
      </c>
      <c r="H73" s="59">
        <v>25</v>
      </c>
      <c r="I73" s="60">
        <v>0</v>
      </c>
      <c r="J73" s="61">
        <v>0</v>
      </c>
      <c r="K73" s="62">
        <v>0.20999999999999999</v>
      </c>
      <c r="L73" s="63">
        <v>0</v>
      </c>
      <c r="M73" s="12"/>
      <c r="N73" s="2"/>
      <c r="O73" s="2"/>
      <c r="P73" s="2"/>
      <c r="Q73" s="39">
        <f>IF(ISNUMBER(K73),IF(H73&gt;0,IF(I73&gt;0,J73,0),0),0)</f>
        <v>0</v>
      </c>
      <c r="R73" s="30">
        <f>IF(ISNUMBER(K73)=FALSE,J73,0)</f>
        <v>0</v>
      </c>
    </row>
    <row r="74">
      <c r="A74" s="9"/>
      <c r="B74" s="54" t="s">
        <v>64</v>
      </c>
      <c r="C74" s="1"/>
      <c r="D74" s="1"/>
      <c r="E74" s="55" t="s">
        <v>150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66</v>
      </c>
      <c r="C75" s="1"/>
      <c r="D75" s="1"/>
      <c r="E75" s="55" t="s">
        <v>334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68</v>
      </c>
      <c r="C76" s="1"/>
      <c r="D76" s="1"/>
      <c r="E76" s="55" t="s">
        <v>152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70</v>
      </c>
      <c r="C77" s="29"/>
      <c r="D77" s="29"/>
      <c r="E77" s="57" t="s">
        <v>71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thickBot="1" ht="25" customHeight="1">
      <c r="A78" s="9"/>
      <c r="B78" s="1"/>
      <c r="C78" s="64">
        <v>1</v>
      </c>
      <c r="D78" s="1"/>
      <c r="E78" s="64" t="s">
        <v>100</v>
      </c>
      <c r="F78" s="1"/>
      <c r="G78" s="65" t="s">
        <v>93</v>
      </c>
      <c r="H78" s="66">
        <v>0</v>
      </c>
      <c r="I78" s="65" t="s">
        <v>94</v>
      </c>
      <c r="J78" s="67">
        <f>(L78-H78)</f>
        <v>0</v>
      </c>
      <c r="K78" s="65" t="s">
        <v>95</v>
      </c>
      <c r="L78" s="68">
        <v>0</v>
      </c>
      <c r="M78" s="12"/>
      <c r="N78" s="2"/>
      <c r="O78" s="2"/>
      <c r="P78" s="2"/>
      <c r="Q78" s="39">
        <f>0+Q43+Q48+Q53+Q58+Q63+Q68+Q73</f>
        <v>0</v>
      </c>
      <c r="R78" s="30">
        <f>0+R43+R48+R53+R58+R63+R68+R73</f>
        <v>0</v>
      </c>
      <c r="S78" s="69">
        <f>Q78*(1+J78)+R78</f>
        <v>0</v>
      </c>
    </row>
    <row r="79" thickTop="1" thickBot="1" ht="25" customHeight="1">
      <c r="A79" s="9"/>
      <c r="B79" s="70"/>
      <c r="C79" s="70"/>
      <c r="D79" s="70"/>
      <c r="E79" s="70"/>
      <c r="F79" s="70"/>
      <c r="G79" s="71" t="s">
        <v>96</v>
      </c>
      <c r="H79" s="72">
        <v>0</v>
      </c>
      <c r="I79" s="71" t="s">
        <v>97</v>
      </c>
      <c r="J79" s="73">
        <v>0</v>
      </c>
      <c r="K79" s="71" t="s">
        <v>98</v>
      </c>
      <c r="L79" s="74">
        <v>0</v>
      </c>
      <c r="M79" s="12"/>
      <c r="N79" s="2"/>
      <c r="O79" s="2"/>
      <c r="P79" s="2"/>
      <c r="Q79" s="2"/>
    </row>
    <row r="80" ht="40" customHeight="1">
      <c r="A80" s="9"/>
      <c r="B80" s="79" t="s">
        <v>280</v>
      </c>
      <c r="C80" s="1"/>
      <c r="D80" s="1"/>
      <c r="E80" s="1"/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47">
        <v>10</v>
      </c>
      <c r="C81" s="48" t="s">
        <v>335</v>
      </c>
      <c r="D81" s="48" t="s">
        <v>7</v>
      </c>
      <c r="E81" s="48" t="s">
        <v>336</v>
      </c>
      <c r="F81" s="48" t="s">
        <v>7</v>
      </c>
      <c r="G81" s="49" t="s">
        <v>120</v>
      </c>
      <c r="H81" s="50">
        <v>0.12</v>
      </c>
      <c r="I81" s="24">
        <v>0</v>
      </c>
      <c r="J81" s="51">
        <v>0</v>
      </c>
      <c r="K81" s="52">
        <v>0.20999999999999999</v>
      </c>
      <c r="L81" s="53">
        <v>0</v>
      </c>
      <c r="M81" s="12"/>
      <c r="N81" s="2"/>
      <c r="O81" s="2"/>
      <c r="P81" s="2"/>
      <c r="Q81" s="39">
        <f>IF(ISNUMBER(K81),IF(H81&gt;0,IF(I81&gt;0,J81,0),0),0)</f>
        <v>0</v>
      </c>
      <c r="R81" s="30">
        <f>IF(ISNUMBER(K81)=FALSE,J81,0)</f>
        <v>0</v>
      </c>
    </row>
    <row r="82">
      <c r="A82" s="9"/>
      <c r="B82" s="54" t="s">
        <v>64</v>
      </c>
      <c r="C82" s="1"/>
      <c r="D82" s="1"/>
      <c r="E82" s="55" t="s">
        <v>337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66</v>
      </c>
      <c r="C83" s="1"/>
      <c r="D83" s="1"/>
      <c r="E83" s="55" t="s">
        <v>338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54" t="s">
        <v>68</v>
      </c>
      <c r="C84" s="1"/>
      <c r="D84" s="1"/>
      <c r="E84" s="55" t="s">
        <v>339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>
      <c r="A85" s="9"/>
      <c r="B85" s="56" t="s">
        <v>70</v>
      </c>
      <c r="C85" s="29"/>
      <c r="D85" s="29"/>
      <c r="E85" s="57" t="s">
        <v>71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>
      <c r="A86" s="9"/>
      <c r="B86" s="47">
        <v>11</v>
      </c>
      <c r="C86" s="48" t="s">
        <v>281</v>
      </c>
      <c r="D86" s="48"/>
      <c r="E86" s="48" t="s">
        <v>282</v>
      </c>
      <c r="F86" s="48" t="s">
        <v>7</v>
      </c>
      <c r="G86" s="49" t="s">
        <v>120</v>
      </c>
      <c r="H86" s="59">
        <v>6.25</v>
      </c>
      <c r="I86" s="60">
        <v>0</v>
      </c>
      <c r="J86" s="61">
        <v>0</v>
      </c>
      <c r="K86" s="62">
        <v>0.20999999999999999</v>
      </c>
      <c r="L86" s="63">
        <v>0</v>
      </c>
      <c r="M86" s="12"/>
      <c r="N86" s="2"/>
      <c r="O86" s="2"/>
      <c r="P86" s="2"/>
      <c r="Q86" s="39">
        <f>IF(ISNUMBER(K86),IF(H86&gt;0,IF(I86&gt;0,J86,0),0),0)</f>
        <v>0</v>
      </c>
      <c r="R86" s="30">
        <f>IF(ISNUMBER(K86)=FALSE,J86,0)</f>
        <v>0</v>
      </c>
    </row>
    <row r="87">
      <c r="A87" s="9"/>
      <c r="B87" s="54" t="s">
        <v>64</v>
      </c>
      <c r="C87" s="1"/>
      <c r="D87" s="1"/>
      <c r="E87" s="55" t="s">
        <v>283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66</v>
      </c>
      <c r="C88" s="1"/>
      <c r="D88" s="1"/>
      <c r="E88" s="55" t="s">
        <v>340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68</v>
      </c>
      <c r="C89" s="1"/>
      <c r="D89" s="1"/>
      <c r="E89" s="55" t="s">
        <v>205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70</v>
      </c>
      <c r="C90" s="29"/>
      <c r="D90" s="29"/>
      <c r="E90" s="57" t="s">
        <v>71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>
      <c r="A91" s="9"/>
      <c r="B91" s="47">
        <v>12</v>
      </c>
      <c r="C91" s="48" t="s">
        <v>285</v>
      </c>
      <c r="D91" s="48" t="s">
        <v>7</v>
      </c>
      <c r="E91" s="48" t="s">
        <v>286</v>
      </c>
      <c r="F91" s="48" t="s">
        <v>7</v>
      </c>
      <c r="G91" s="49" t="s">
        <v>120</v>
      </c>
      <c r="H91" s="59">
        <v>0.375</v>
      </c>
      <c r="I91" s="60">
        <v>0</v>
      </c>
      <c r="J91" s="61">
        <v>0</v>
      </c>
      <c r="K91" s="62">
        <v>0.20999999999999999</v>
      </c>
      <c r="L91" s="63">
        <v>0</v>
      </c>
      <c r="M91" s="12"/>
      <c r="N91" s="2"/>
      <c r="O91" s="2"/>
      <c r="P91" s="2"/>
      <c r="Q91" s="39">
        <f>IF(ISNUMBER(K91),IF(H91&gt;0,IF(I91&gt;0,J91,0),0),0)</f>
        <v>0</v>
      </c>
      <c r="R91" s="30">
        <f>IF(ISNUMBER(K91)=FALSE,J91,0)</f>
        <v>0</v>
      </c>
    </row>
    <row r="92">
      <c r="A92" s="9"/>
      <c r="B92" s="54" t="s">
        <v>64</v>
      </c>
      <c r="C92" s="1"/>
      <c r="D92" s="1"/>
      <c r="E92" s="55" t="s">
        <v>287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66</v>
      </c>
      <c r="C93" s="1"/>
      <c r="D93" s="1"/>
      <c r="E93" s="55" t="s">
        <v>341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68</v>
      </c>
      <c r="C94" s="1"/>
      <c r="D94" s="1"/>
      <c r="E94" s="55" t="s">
        <v>289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>
      <c r="A95" s="9"/>
      <c r="B95" s="56" t="s">
        <v>70</v>
      </c>
      <c r="C95" s="29"/>
      <c r="D95" s="29"/>
      <c r="E95" s="57" t="s">
        <v>71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>
      <c r="A96" s="9"/>
      <c r="B96" s="47">
        <v>13</v>
      </c>
      <c r="C96" s="48" t="s">
        <v>206</v>
      </c>
      <c r="D96" s="48" t="s">
        <v>7</v>
      </c>
      <c r="E96" s="48" t="s">
        <v>207</v>
      </c>
      <c r="F96" s="48" t="s">
        <v>7</v>
      </c>
      <c r="G96" s="49" t="s">
        <v>120</v>
      </c>
      <c r="H96" s="59">
        <v>5.75</v>
      </c>
      <c r="I96" s="60">
        <v>0</v>
      </c>
      <c r="J96" s="61">
        <v>0</v>
      </c>
      <c r="K96" s="62">
        <v>0.20999999999999999</v>
      </c>
      <c r="L96" s="63">
        <v>0</v>
      </c>
      <c r="M96" s="12"/>
      <c r="N96" s="2"/>
      <c r="O96" s="2"/>
      <c r="P96" s="2"/>
      <c r="Q96" s="39">
        <f>IF(ISNUMBER(K96),IF(H96&gt;0,IF(I96&gt;0,J96,0),0),0)</f>
        <v>0</v>
      </c>
      <c r="R96" s="30">
        <f>IF(ISNUMBER(K96)=FALSE,J96,0)</f>
        <v>0</v>
      </c>
    </row>
    <row r="97">
      <c r="A97" s="9"/>
      <c r="B97" s="54" t="s">
        <v>64</v>
      </c>
      <c r="C97" s="1"/>
      <c r="D97" s="1"/>
      <c r="E97" s="55" t="s">
        <v>290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>
      <c r="A98" s="9"/>
      <c r="B98" s="54" t="s">
        <v>66</v>
      </c>
      <c r="C98" s="1"/>
      <c r="D98" s="1"/>
      <c r="E98" s="55" t="s">
        <v>342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68</v>
      </c>
      <c r="C99" s="1"/>
      <c r="D99" s="1"/>
      <c r="E99" s="55" t="s">
        <v>157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>
      <c r="A100" s="9"/>
      <c r="B100" s="56" t="s">
        <v>70</v>
      </c>
      <c r="C100" s="29"/>
      <c r="D100" s="29"/>
      <c r="E100" s="57" t="s">
        <v>71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>
      <c r="A101" s="9"/>
      <c r="B101" s="47">
        <v>14</v>
      </c>
      <c r="C101" s="48" t="s">
        <v>292</v>
      </c>
      <c r="D101" s="48" t="s">
        <v>7</v>
      </c>
      <c r="E101" s="48" t="s">
        <v>293</v>
      </c>
      <c r="F101" s="48" t="s">
        <v>7</v>
      </c>
      <c r="G101" s="49" t="s">
        <v>120</v>
      </c>
      <c r="H101" s="59">
        <v>6.25</v>
      </c>
      <c r="I101" s="60">
        <v>0</v>
      </c>
      <c r="J101" s="61">
        <v>0</v>
      </c>
      <c r="K101" s="62">
        <v>0.20999999999999999</v>
      </c>
      <c r="L101" s="63"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30">
        <f>IF(ISNUMBER(K101)=FALSE,J101,0)</f>
        <v>0</v>
      </c>
    </row>
    <row r="102">
      <c r="A102" s="9"/>
      <c r="B102" s="54" t="s">
        <v>64</v>
      </c>
      <c r="C102" s="1"/>
      <c r="D102" s="1"/>
      <c r="E102" s="55" t="s">
        <v>294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>
      <c r="A103" s="9"/>
      <c r="B103" s="54" t="s">
        <v>66</v>
      </c>
      <c r="C103" s="1"/>
      <c r="D103" s="1"/>
      <c r="E103" s="55" t="s">
        <v>343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54" t="s">
        <v>68</v>
      </c>
      <c r="C104" s="1"/>
      <c r="D104" s="1"/>
      <c r="E104" s="55" t="s">
        <v>296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>
      <c r="A105" s="9"/>
      <c r="B105" s="56" t="s">
        <v>70</v>
      </c>
      <c r="C105" s="29"/>
      <c r="D105" s="29"/>
      <c r="E105" s="57" t="s">
        <v>71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4">
        <v>4</v>
      </c>
      <c r="D106" s="1"/>
      <c r="E106" s="64" t="s">
        <v>252</v>
      </c>
      <c r="F106" s="1"/>
      <c r="G106" s="65" t="s">
        <v>93</v>
      </c>
      <c r="H106" s="66">
        <v>0</v>
      </c>
      <c r="I106" s="65" t="s">
        <v>94</v>
      </c>
      <c r="J106" s="67">
        <f>(L106-H106)</f>
        <v>0</v>
      </c>
      <c r="K106" s="65" t="s">
        <v>95</v>
      </c>
      <c r="L106" s="68">
        <v>0</v>
      </c>
      <c r="M106" s="12"/>
      <c r="N106" s="2"/>
      <c r="O106" s="2"/>
      <c r="P106" s="2"/>
      <c r="Q106" s="39">
        <f>0+Q81+Q86+Q91+Q96+Q101</f>
        <v>0</v>
      </c>
      <c r="R106" s="30">
        <f>0+R81+R86+R91+R96+R101</f>
        <v>0</v>
      </c>
      <c r="S106" s="69">
        <f>Q106*(1+J106)+R106</f>
        <v>0</v>
      </c>
    </row>
    <row r="107" thickTop="1" thickBot="1" ht="25" customHeight="1">
      <c r="A107" s="9"/>
      <c r="B107" s="70"/>
      <c r="C107" s="70"/>
      <c r="D107" s="70"/>
      <c r="E107" s="70"/>
      <c r="F107" s="70"/>
      <c r="G107" s="71" t="s">
        <v>96</v>
      </c>
      <c r="H107" s="72">
        <v>0</v>
      </c>
      <c r="I107" s="71" t="s">
        <v>97</v>
      </c>
      <c r="J107" s="73">
        <v>0</v>
      </c>
      <c r="K107" s="71" t="s">
        <v>98</v>
      </c>
      <c r="L107" s="74">
        <v>0</v>
      </c>
      <c r="M107" s="12"/>
      <c r="N107" s="2"/>
      <c r="O107" s="2"/>
      <c r="P107" s="2"/>
      <c r="Q107" s="2"/>
    </row>
    <row r="108" ht="40" customHeight="1">
      <c r="A108" s="9"/>
      <c r="B108" s="79" t="s">
        <v>297</v>
      </c>
      <c r="C108" s="1"/>
      <c r="D108" s="1"/>
      <c r="E108" s="1"/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>
      <c r="A109" s="9"/>
      <c r="B109" s="47">
        <v>15</v>
      </c>
      <c r="C109" s="48" t="s">
        <v>298</v>
      </c>
      <c r="D109" s="48" t="s">
        <v>7</v>
      </c>
      <c r="E109" s="48" t="s">
        <v>299</v>
      </c>
      <c r="F109" s="48" t="s">
        <v>7</v>
      </c>
      <c r="G109" s="49" t="s">
        <v>171</v>
      </c>
      <c r="H109" s="50">
        <v>20</v>
      </c>
      <c r="I109" s="24">
        <v>0</v>
      </c>
      <c r="J109" s="51">
        <v>0</v>
      </c>
      <c r="K109" s="52">
        <v>0.20999999999999999</v>
      </c>
      <c r="L109" s="53"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4" t="s">
        <v>64</v>
      </c>
      <c r="C110" s="1"/>
      <c r="D110" s="1"/>
      <c r="E110" s="55" t="s">
        <v>300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66</v>
      </c>
      <c r="C111" s="1"/>
      <c r="D111" s="1"/>
      <c r="E111" s="55" t="s">
        <v>301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68</v>
      </c>
      <c r="C112" s="1"/>
      <c r="D112" s="1"/>
      <c r="E112" s="55" t="s">
        <v>302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70</v>
      </c>
      <c r="C113" s="29"/>
      <c r="D113" s="29"/>
      <c r="E113" s="57" t="s">
        <v>71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>
      <c r="A114" s="9"/>
      <c r="B114" s="47">
        <v>16</v>
      </c>
      <c r="C114" s="48" t="s">
        <v>303</v>
      </c>
      <c r="D114" s="48" t="s">
        <v>7</v>
      </c>
      <c r="E114" s="48" t="s">
        <v>304</v>
      </c>
      <c r="F114" s="48" t="s">
        <v>7</v>
      </c>
      <c r="G114" s="49" t="s">
        <v>120</v>
      </c>
      <c r="H114" s="59">
        <v>0.754</v>
      </c>
      <c r="I114" s="60">
        <v>0</v>
      </c>
      <c r="J114" s="61">
        <v>0</v>
      </c>
      <c r="K114" s="62">
        <v>0.20999999999999999</v>
      </c>
      <c r="L114" s="63"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30">
        <f>IF(ISNUMBER(K114)=FALSE,J114,0)</f>
        <v>0</v>
      </c>
    </row>
    <row r="115">
      <c r="A115" s="9"/>
      <c r="B115" s="54" t="s">
        <v>64</v>
      </c>
      <c r="C115" s="1"/>
      <c r="D115" s="1"/>
      <c r="E115" s="55" t="s">
        <v>305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>
      <c r="A116" s="9"/>
      <c r="B116" s="54" t="s">
        <v>66</v>
      </c>
      <c r="C116" s="1"/>
      <c r="D116" s="1"/>
      <c r="E116" s="55" t="s">
        <v>344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54" t="s">
        <v>68</v>
      </c>
      <c r="C117" s="1"/>
      <c r="D117" s="1"/>
      <c r="E117" s="55" t="s">
        <v>289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>
      <c r="A118" s="9"/>
      <c r="B118" s="56" t="s">
        <v>70</v>
      </c>
      <c r="C118" s="29"/>
      <c r="D118" s="29"/>
      <c r="E118" s="57" t="s">
        <v>71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4">
        <v>8</v>
      </c>
      <c r="D119" s="1"/>
      <c r="E119" s="64" t="s">
        <v>253</v>
      </c>
      <c r="F119" s="1"/>
      <c r="G119" s="65" t="s">
        <v>93</v>
      </c>
      <c r="H119" s="66">
        <v>0</v>
      </c>
      <c r="I119" s="65" t="s">
        <v>94</v>
      </c>
      <c r="J119" s="67">
        <f>(L119-H119)</f>
        <v>0</v>
      </c>
      <c r="K119" s="65" t="s">
        <v>95</v>
      </c>
      <c r="L119" s="68">
        <v>0</v>
      </c>
      <c r="M119" s="12"/>
      <c r="N119" s="2"/>
      <c r="O119" s="2"/>
      <c r="P119" s="2"/>
      <c r="Q119" s="39">
        <f>0+Q109+Q114</f>
        <v>0</v>
      </c>
      <c r="R119" s="30">
        <f>0+R109+R114</f>
        <v>0</v>
      </c>
      <c r="S119" s="69">
        <f>Q119*(1+J119)+R119</f>
        <v>0</v>
      </c>
    </row>
    <row r="120" thickTop="1" thickBot="1" ht="25" customHeight="1">
      <c r="A120" s="9"/>
      <c r="B120" s="70"/>
      <c r="C120" s="70"/>
      <c r="D120" s="70"/>
      <c r="E120" s="70"/>
      <c r="F120" s="70"/>
      <c r="G120" s="71" t="s">
        <v>96</v>
      </c>
      <c r="H120" s="72">
        <v>0</v>
      </c>
      <c r="I120" s="71" t="s">
        <v>97</v>
      </c>
      <c r="J120" s="73">
        <v>0</v>
      </c>
      <c r="K120" s="71" t="s">
        <v>98</v>
      </c>
      <c r="L120" s="74">
        <v>0</v>
      </c>
      <c r="M120" s="12"/>
      <c r="N120" s="2"/>
      <c r="O120" s="2"/>
      <c r="P120" s="2"/>
      <c r="Q120" s="2"/>
    </row>
    <row r="121" ht="40" customHeight="1">
      <c r="A121" s="9"/>
      <c r="B121" s="79" t="s">
        <v>168</v>
      </c>
      <c r="C121" s="1"/>
      <c r="D121" s="1"/>
      <c r="E121" s="1"/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>
      <c r="A122" s="9"/>
      <c r="B122" s="47">
        <v>17</v>
      </c>
      <c r="C122" s="48" t="s">
        <v>345</v>
      </c>
      <c r="D122" s="48" t="s">
        <v>7</v>
      </c>
      <c r="E122" s="48" t="s">
        <v>346</v>
      </c>
      <c r="F122" s="48" t="s">
        <v>7</v>
      </c>
      <c r="G122" s="49" t="s">
        <v>171</v>
      </c>
      <c r="H122" s="50">
        <v>2.5</v>
      </c>
      <c r="I122" s="24">
        <v>0</v>
      </c>
      <c r="J122" s="51">
        <v>0</v>
      </c>
      <c r="K122" s="52">
        <v>0.20999999999999999</v>
      </c>
      <c r="L122" s="53"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4" t="s">
        <v>64</v>
      </c>
      <c r="C123" s="1"/>
      <c r="D123" s="1"/>
      <c r="E123" s="55" t="s">
        <v>347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66</v>
      </c>
      <c r="C124" s="1"/>
      <c r="D124" s="1"/>
      <c r="E124" s="55" t="s">
        <v>320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68</v>
      </c>
      <c r="C125" s="1"/>
      <c r="D125" s="1"/>
      <c r="E125" s="55" t="s">
        <v>311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70</v>
      </c>
      <c r="C126" s="29"/>
      <c r="D126" s="29"/>
      <c r="E126" s="57" t="s">
        <v>71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312</v>
      </c>
      <c r="D127" s="48" t="s">
        <v>7</v>
      </c>
      <c r="E127" s="48" t="s">
        <v>313</v>
      </c>
      <c r="F127" s="48" t="s">
        <v>7</v>
      </c>
      <c r="G127" s="49" t="s">
        <v>120</v>
      </c>
      <c r="H127" s="59">
        <v>13.75</v>
      </c>
      <c r="I127" s="60">
        <v>0</v>
      </c>
      <c r="J127" s="61">
        <v>0</v>
      </c>
      <c r="K127" s="62">
        <v>0.20999999999999999</v>
      </c>
      <c r="L127" s="63"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4" t="s">
        <v>64</v>
      </c>
      <c r="C128" s="1"/>
      <c r="D128" s="1"/>
      <c r="E128" s="55" t="s">
        <v>314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66</v>
      </c>
      <c r="C129" s="1"/>
      <c r="D129" s="1"/>
      <c r="E129" s="55" t="s">
        <v>348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68</v>
      </c>
      <c r="C130" s="1"/>
      <c r="D130" s="1"/>
      <c r="E130" s="55" t="s">
        <v>316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70</v>
      </c>
      <c r="C131" s="29"/>
      <c r="D131" s="29"/>
      <c r="E131" s="57" t="s">
        <v>71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>
      <c r="A132" s="9"/>
      <c r="B132" s="47">
        <v>19</v>
      </c>
      <c r="C132" s="48" t="s">
        <v>349</v>
      </c>
      <c r="D132" s="48" t="s">
        <v>7</v>
      </c>
      <c r="E132" s="48" t="s">
        <v>350</v>
      </c>
      <c r="F132" s="48" t="s">
        <v>7</v>
      </c>
      <c r="G132" s="49" t="s">
        <v>171</v>
      </c>
      <c r="H132" s="59">
        <v>1.25</v>
      </c>
      <c r="I132" s="60">
        <v>0</v>
      </c>
      <c r="J132" s="61">
        <v>0</v>
      </c>
      <c r="K132" s="62">
        <v>0.20999999999999999</v>
      </c>
      <c r="L132" s="63"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30">
        <f>IF(ISNUMBER(K132)=FALSE,J132,0)</f>
        <v>0</v>
      </c>
    </row>
    <row r="133">
      <c r="A133" s="9"/>
      <c r="B133" s="54" t="s">
        <v>64</v>
      </c>
      <c r="C133" s="1"/>
      <c r="D133" s="1"/>
      <c r="E133" s="55" t="s">
        <v>351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>
      <c r="A134" s="9"/>
      <c r="B134" s="54" t="s">
        <v>66</v>
      </c>
      <c r="C134" s="1"/>
      <c r="D134" s="1"/>
      <c r="E134" s="55" t="s">
        <v>352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>
      <c r="A135" s="9"/>
      <c r="B135" s="54" t="s">
        <v>68</v>
      </c>
      <c r="C135" s="1"/>
      <c r="D135" s="1"/>
      <c r="E135" s="55" t="s">
        <v>321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>
      <c r="A136" s="9"/>
      <c r="B136" s="56" t="s">
        <v>70</v>
      </c>
      <c r="C136" s="29"/>
      <c r="D136" s="29"/>
      <c r="E136" s="57" t="s">
        <v>71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4">
        <v>9</v>
      </c>
      <c r="D137" s="1"/>
      <c r="E137" s="64" t="s">
        <v>103</v>
      </c>
      <c r="F137" s="1"/>
      <c r="G137" s="65" t="s">
        <v>93</v>
      </c>
      <c r="H137" s="66">
        <v>0</v>
      </c>
      <c r="I137" s="65" t="s">
        <v>94</v>
      </c>
      <c r="J137" s="67">
        <f>(L137-H137)</f>
        <v>0</v>
      </c>
      <c r="K137" s="65" t="s">
        <v>95</v>
      </c>
      <c r="L137" s="68">
        <v>0</v>
      </c>
      <c r="M137" s="12"/>
      <c r="N137" s="2"/>
      <c r="O137" s="2"/>
      <c r="P137" s="2"/>
      <c r="Q137" s="39">
        <f>0+Q122+Q127+Q132</f>
        <v>0</v>
      </c>
      <c r="R137" s="30">
        <f>0+R122+R127+R132</f>
        <v>0</v>
      </c>
      <c r="S137" s="69">
        <f>Q137*(1+J137)+R137</f>
        <v>0</v>
      </c>
    </row>
    <row r="138" thickTop="1" thickBot="1" ht="25" customHeight="1">
      <c r="A138" s="9"/>
      <c r="B138" s="70"/>
      <c r="C138" s="70"/>
      <c r="D138" s="70"/>
      <c r="E138" s="70"/>
      <c r="F138" s="70"/>
      <c r="G138" s="71" t="s">
        <v>96</v>
      </c>
      <c r="H138" s="72">
        <v>0</v>
      </c>
      <c r="I138" s="71" t="s">
        <v>97</v>
      </c>
      <c r="J138" s="73">
        <v>0</v>
      </c>
      <c r="K138" s="71" t="s">
        <v>98</v>
      </c>
      <c r="L138" s="74">
        <v>0</v>
      </c>
      <c r="M138" s="12"/>
      <c r="N138" s="2"/>
      <c r="O138" s="2"/>
      <c r="P138" s="2"/>
      <c r="Q138" s="2"/>
    </row>
    <row r="139">
      <c r="A139" s="13"/>
      <c r="B139" s="4"/>
      <c r="C139" s="4"/>
      <c r="D139" s="4"/>
      <c r="E139" s="4"/>
      <c r="F139" s="4"/>
      <c r="G139" s="4"/>
      <c r="H139" s="75"/>
      <c r="I139" s="4"/>
      <c r="J139" s="75"/>
      <c r="K139" s="4"/>
      <c r="L139" s="4"/>
      <c r="M139" s="14"/>
      <c r="N139" s="2"/>
      <c r="O139" s="2"/>
      <c r="P139" s="2"/>
      <c r="Q139" s="2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2"/>
      <c r="O140" s="2"/>
      <c r="P140" s="2"/>
      <c r="Q140" s="2"/>
    </row>
  </sheetData>
  <mergeCells count="99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80:L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08:L108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21:L121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353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30">
        <f>AVERAGE(J40,J78,J101,J114,J132)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S40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S78</f>
        <v>0</v>
      </c>
    </row>
    <row r="22">
      <c r="A22" s="9"/>
      <c r="B22" s="42">
        <v>4</v>
      </c>
      <c r="C22" s="1"/>
      <c r="D22" s="1"/>
      <c r="E22" s="43" t="s">
        <v>252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S101</f>
        <v>0</v>
      </c>
    </row>
    <row r="23">
      <c r="A23" s="9"/>
      <c r="B23" s="42">
        <v>8</v>
      </c>
      <c r="C23" s="1"/>
      <c r="D23" s="1"/>
      <c r="E23" s="43" t="s">
        <v>253</v>
      </c>
      <c r="F23" s="1"/>
      <c r="G23" s="1"/>
      <c r="H23" s="1"/>
      <c r="I23" s="1"/>
      <c r="J23" s="1"/>
      <c r="K23" s="44">
        <v>0</v>
      </c>
      <c r="L23" s="44">
        <v>0</v>
      </c>
      <c r="M23" s="12"/>
      <c r="N23" s="2"/>
      <c r="O23" s="2"/>
      <c r="P23" s="2"/>
      <c r="Q23" s="2"/>
      <c r="S23" s="30">
        <f>S114</f>
        <v>0</v>
      </c>
    </row>
    <row r="24">
      <c r="A24" s="9"/>
      <c r="B24" s="42">
        <v>9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v>0</v>
      </c>
      <c r="L24" s="44">
        <v>0</v>
      </c>
      <c r="M24" s="12"/>
      <c r="N24" s="2"/>
      <c r="O24" s="2"/>
      <c r="P24" s="2"/>
      <c r="Q24" s="2"/>
      <c r="S24" s="30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52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53</v>
      </c>
      <c r="C28" s="40" t="s">
        <v>49</v>
      </c>
      <c r="D28" s="40" t="s">
        <v>54</v>
      </c>
      <c r="E28" s="40" t="s">
        <v>50</v>
      </c>
      <c r="F28" s="40" t="s">
        <v>55</v>
      </c>
      <c r="G28" s="41" t="s">
        <v>56</v>
      </c>
      <c r="H28" s="22" t="s">
        <v>57</v>
      </c>
      <c r="I28" s="22" t="s">
        <v>58</v>
      </c>
      <c r="J28" s="22" t="s">
        <v>17</v>
      </c>
      <c r="K28" s="41" t="s">
        <v>59</v>
      </c>
      <c r="L28" s="22" t="s">
        <v>18</v>
      </c>
      <c r="M28" s="78"/>
      <c r="N28" s="2"/>
      <c r="O28" s="2"/>
      <c r="P28" s="2"/>
      <c r="Q28" s="2"/>
    </row>
    <row r="29" ht="40" customHeight="1">
      <c r="A29" s="9"/>
      <c r="B29" s="45" t="s">
        <v>60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47">
        <v>1</v>
      </c>
      <c r="C30" s="48" t="s">
        <v>104</v>
      </c>
      <c r="D30" s="48" t="s">
        <v>105</v>
      </c>
      <c r="E30" s="48" t="s">
        <v>106</v>
      </c>
      <c r="F30" s="48" t="s">
        <v>7</v>
      </c>
      <c r="G30" s="49" t="s">
        <v>107</v>
      </c>
      <c r="H30" s="50">
        <v>15.273</v>
      </c>
      <c r="I30" s="24">
        <v>0</v>
      </c>
      <c r="J30" s="51">
        <v>0</v>
      </c>
      <c r="K30" s="52">
        <v>0.20999999999999999</v>
      </c>
      <c r="L30" s="53">
        <v>0</v>
      </c>
      <c r="M30" s="12"/>
      <c r="N30" s="2"/>
      <c r="O30" s="2"/>
      <c r="P30" s="2"/>
      <c r="Q30" s="39">
        <f>IF(ISNUMBER(K30),IF(H30&gt;0,IF(I30&gt;0,J30,0),0),0)</f>
        <v>0</v>
      </c>
      <c r="R30" s="30">
        <f>IF(ISNUMBER(K30)=FALSE,J30,0)</f>
        <v>0</v>
      </c>
    </row>
    <row r="31">
      <c r="A31" s="9"/>
      <c r="B31" s="54" t="s">
        <v>64</v>
      </c>
      <c r="C31" s="1"/>
      <c r="D31" s="1"/>
      <c r="E31" s="55" t="s">
        <v>176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>
      <c r="A32" s="9"/>
      <c r="B32" s="54" t="s">
        <v>66</v>
      </c>
      <c r="C32" s="1"/>
      <c r="D32" s="1"/>
      <c r="E32" s="55" t="s">
        <v>354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68</v>
      </c>
      <c r="C33" s="1"/>
      <c r="D33" s="1"/>
      <c r="E33" s="55" t="s">
        <v>110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>
      <c r="A34" s="9"/>
      <c r="B34" s="56" t="s">
        <v>70</v>
      </c>
      <c r="C34" s="29"/>
      <c r="D34" s="29"/>
      <c r="E34" s="57" t="s">
        <v>71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>
      <c r="A35" s="9"/>
      <c r="B35" s="47">
        <v>2</v>
      </c>
      <c r="C35" s="48" t="s">
        <v>104</v>
      </c>
      <c r="D35" s="48" t="s">
        <v>114</v>
      </c>
      <c r="E35" s="48" t="s">
        <v>106</v>
      </c>
      <c r="F35" s="48" t="s">
        <v>7</v>
      </c>
      <c r="G35" s="49" t="s">
        <v>107</v>
      </c>
      <c r="H35" s="59">
        <v>25.305</v>
      </c>
      <c r="I35" s="60">
        <v>0</v>
      </c>
      <c r="J35" s="61">
        <v>0</v>
      </c>
      <c r="K35" s="62">
        <v>0.20999999999999999</v>
      </c>
      <c r="L35" s="63">
        <v>0</v>
      </c>
      <c r="M35" s="12"/>
      <c r="N35" s="2"/>
      <c r="O35" s="2"/>
      <c r="P35" s="2"/>
      <c r="Q35" s="39">
        <f>IF(ISNUMBER(K35),IF(H35&gt;0,IF(I35&gt;0,J35,0),0),0)</f>
        <v>0</v>
      </c>
      <c r="R35" s="30">
        <f>IF(ISNUMBER(K35)=FALSE,J35,0)</f>
        <v>0</v>
      </c>
    </row>
    <row r="36">
      <c r="A36" s="9"/>
      <c r="B36" s="54" t="s">
        <v>64</v>
      </c>
      <c r="C36" s="1"/>
      <c r="D36" s="1"/>
      <c r="E36" s="55" t="s">
        <v>255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>
      <c r="A37" s="9"/>
      <c r="B37" s="54" t="s">
        <v>66</v>
      </c>
      <c r="C37" s="1"/>
      <c r="D37" s="1"/>
      <c r="E37" s="55" t="s">
        <v>355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68</v>
      </c>
      <c r="C38" s="1"/>
      <c r="D38" s="1"/>
      <c r="E38" s="55" t="s">
        <v>110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>
      <c r="A39" s="9"/>
      <c r="B39" s="56" t="s">
        <v>70</v>
      </c>
      <c r="C39" s="29"/>
      <c r="D39" s="29"/>
      <c r="E39" s="57" t="s">
        <v>71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4">
        <v>0</v>
      </c>
      <c r="D40" s="1"/>
      <c r="E40" s="64" t="s">
        <v>51</v>
      </c>
      <c r="F40" s="1"/>
      <c r="G40" s="65" t="s">
        <v>93</v>
      </c>
      <c r="H40" s="66">
        <v>0</v>
      </c>
      <c r="I40" s="65" t="s">
        <v>94</v>
      </c>
      <c r="J40" s="67">
        <f>(L40-H40)</f>
        <v>0</v>
      </c>
      <c r="K40" s="65" t="s">
        <v>95</v>
      </c>
      <c r="L40" s="68">
        <v>0</v>
      </c>
      <c r="M40" s="12"/>
      <c r="N40" s="2"/>
      <c r="O40" s="2"/>
      <c r="P40" s="2"/>
      <c r="Q40" s="39">
        <f>0+Q30+Q35</f>
        <v>0</v>
      </c>
      <c r="R40" s="30">
        <f>0+R30+R35</f>
        <v>0</v>
      </c>
      <c r="S40" s="69">
        <f>Q40*(1+J40)+R40</f>
        <v>0</v>
      </c>
    </row>
    <row r="41" thickTop="1" thickBot="1" ht="25" customHeight="1">
      <c r="A41" s="9"/>
      <c r="B41" s="70"/>
      <c r="C41" s="70"/>
      <c r="D41" s="70"/>
      <c r="E41" s="70"/>
      <c r="F41" s="70"/>
      <c r="G41" s="71" t="s">
        <v>96</v>
      </c>
      <c r="H41" s="72">
        <v>0</v>
      </c>
      <c r="I41" s="71" t="s">
        <v>97</v>
      </c>
      <c r="J41" s="73">
        <v>0</v>
      </c>
      <c r="K41" s="71" t="s">
        <v>98</v>
      </c>
      <c r="L41" s="74">
        <v>0</v>
      </c>
      <c r="M41" s="12"/>
      <c r="N41" s="2"/>
      <c r="O41" s="2"/>
      <c r="P41" s="2"/>
      <c r="Q41" s="2"/>
    </row>
    <row r="42" ht="40" customHeight="1">
      <c r="A42" s="9"/>
      <c r="B42" s="79" t="s">
        <v>117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47">
        <v>3</v>
      </c>
      <c r="C43" s="48" t="s">
        <v>257</v>
      </c>
      <c r="D43" s="48" t="s">
        <v>7</v>
      </c>
      <c r="E43" s="48" t="s">
        <v>258</v>
      </c>
      <c r="F43" s="48" t="s">
        <v>7</v>
      </c>
      <c r="G43" s="49" t="s">
        <v>120</v>
      </c>
      <c r="H43" s="50">
        <v>8</v>
      </c>
      <c r="I43" s="24">
        <v>0</v>
      </c>
      <c r="J43" s="51">
        <v>0</v>
      </c>
      <c r="K43" s="52">
        <v>0.20999999999999999</v>
      </c>
      <c r="L43" s="53">
        <v>0</v>
      </c>
      <c r="M43" s="12"/>
      <c r="N43" s="2"/>
      <c r="O43" s="2"/>
      <c r="P43" s="2"/>
      <c r="Q43" s="39">
        <f>IF(ISNUMBER(K43),IF(H43&gt;0,IF(I43&gt;0,J43,0),0),0)</f>
        <v>0</v>
      </c>
      <c r="R43" s="30">
        <f>IF(ISNUMBER(K43)=FALSE,J43,0)</f>
        <v>0</v>
      </c>
    </row>
    <row r="44">
      <c r="A44" s="9"/>
      <c r="B44" s="54" t="s">
        <v>64</v>
      </c>
      <c r="C44" s="1"/>
      <c r="D44" s="1"/>
      <c r="E44" s="55" t="s">
        <v>259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>
      <c r="A45" s="9"/>
      <c r="B45" s="54" t="s">
        <v>66</v>
      </c>
      <c r="C45" s="1"/>
      <c r="D45" s="1"/>
      <c r="E45" s="55" t="s">
        <v>260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>
      <c r="A46" s="9"/>
      <c r="B46" s="54" t="s">
        <v>68</v>
      </c>
      <c r="C46" s="1"/>
      <c r="D46" s="1"/>
      <c r="E46" s="55" t="s">
        <v>261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>
      <c r="A47" s="9"/>
      <c r="B47" s="56" t="s">
        <v>70</v>
      </c>
      <c r="C47" s="29"/>
      <c r="D47" s="29"/>
      <c r="E47" s="57" t="s">
        <v>71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>
      <c r="A48" s="9"/>
      <c r="B48" s="47">
        <v>4</v>
      </c>
      <c r="C48" s="48" t="s">
        <v>262</v>
      </c>
      <c r="D48" s="48" t="s">
        <v>7</v>
      </c>
      <c r="E48" s="48" t="s">
        <v>263</v>
      </c>
      <c r="F48" s="48" t="s">
        <v>7</v>
      </c>
      <c r="G48" s="49" t="s">
        <v>264</v>
      </c>
      <c r="H48" s="59">
        <v>30</v>
      </c>
      <c r="I48" s="60">
        <v>0</v>
      </c>
      <c r="J48" s="61">
        <v>0</v>
      </c>
      <c r="K48" s="62">
        <v>0.20999999999999999</v>
      </c>
      <c r="L48" s="63">
        <v>0</v>
      </c>
      <c r="M48" s="12"/>
      <c r="N48" s="2"/>
      <c r="O48" s="2"/>
      <c r="P48" s="2"/>
      <c r="Q48" s="39">
        <f>IF(ISNUMBER(K48),IF(H48&gt;0,IF(I48&gt;0,J48,0),0),0)</f>
        <v>0</v>
      </c>
      <c r="R48" s="30">
        <f>IF(ISNUMBER(K48)=FALSE,J48,0)</f>
        <v>0</v>
      </c>
    </row>
    <row r="49">
      <c r="A49" s="9"/>
      <c r="B49" s="54" t="s">
        <v>64</v>
      </c>
      <c r="C49" s="1"/>
      <c r="D49" s="1"/>
      <c r="E49" s="55" t="s">
        <v>7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>
      <c r="A50" s="9"/>
      <c r="B50" s="54" t="s">
        <v>66</v>
      </c>
      <c r="C50" s="1"/>
      <c r="D50" s="1"/>
      <c r="E50" s="55" t="s">
        <v>265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68</v>
      </c>
      <c r="C51" s="1"/>
      <c r="D51" s="1"/>
      <c r="E51" s="55" t="s">
        <v>266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>
      <c r="A52" s="9"/>
      <c r="B52" s="56" t="s">
        <v>70</v>
      </c>
      <c r="C52" s="29"/>
      <c r="D52" s="29"/>
      <c r="E52" s="57" t="s">
        <v>71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>
      <c r="A53" s="9"/>
      <c r="B53" s="47">
        <v>5</v>
      </c>
      <c r="C53" s="48" t="s">
        <v>180</v>
      </c>
      <c r="D53" s="48" t="s">
        <v>7</v>
      </c>
      <c r="E53" s="48" t="s">
        <v>181</v>
      </c>
      <c r="F53" s="48" t="s">
        <v>7</v>
      </c>
      <c r="G53" s="49" t="s">
        <v>120</v>
      </c>
      <c r="H53" s="59">
        <v>30</v>
      </c>
      <c r="I53" s="60">
        <v>0</v>
      </c>
      <c r="J53" s="61">
        <v>0</v>
      </c>
      <c r="K53" s="62">
        <v>0.20999999999999999</v>
      </c>
      <c r="L53" s="63">
        <v>0</v>
      </c>
      <c r="M53" s="12"/>
      <c r="N53" s="2"/>
      <c r="O53" s="2"/>
      <c r="P53" s="2"/>
      <c r="Q53" s="39">
        <f>IF(ISNUMBER(K53),IF(H53&gt;0,IF(I53&gt;0,J53,0),0),0)</f>
        <v>0</v>
      </c>
      <c r="R53" s="30">
        <f>IF(ISNUMBER(K53)=FALSE,J53,0)</f>
        <v>0</v>
      </c>
    </row>
    <row r="54">
      <c r="A54" s="9"/>
      <c r="B54" s="54" t="s">
        <v>64</v>
      </c>
      <c r="C54" s="1"/>
      <c r="D54" s="1"/>
      <c r="E54" s="55" t="s">
        <v>356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>
      <c r="A55" s="9"/>
      <c r="B55" s="54" t="s">
        <v>66</v>
      </c>
      <c r="C55" s="1"/>
      <c r="D55" s="1"/>
      <c r="E55" s="55" t="s">
        <v>357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>
      <c r="A56" s="9"/>
      <c r="B56" s="54" t="s">
        <v>68</v>
      </c>
      <c r="C56" s="1"/>
      <c r="D56" s="1"/>
      <c r="E56" s="55" t="s">
        <v>184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>
      <c r="A57" s="9"/>
      <c r="B57" s="56" t="s">
        <v>70</v>
      </c>
      <c r="C57" s="29"/>
      <c r="D57" s="29"/>
      <c r="E57" s="57" t="s">
        <v>71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>
      <c r="A58" s="9"/>
      <c r="B58" s="47">
        <v>6</v>
      </c>
      <c r="C58" s="48" t="s">
        <v>358</v>
      </c>
      <c r="D58" s="48" t="s">
        <v>7</v>
      </c>
      <c r="E58" s="48" t="s">
        <v>359</v>
      </c>
      <c r="F58" s="48" t="s">
        <v>7</v>
      </c>
      <c r="G58" s="49" t="s">
        <v>171</v>
      </c>
      <c r="H58" s="59">
        <v>15.199999999999999</v>
      </c>
      <c r="I58" s="60">
        <v>0</v>
      </c>
      <c r="J58" s="61">
        <v>0</v>
      </c>
      <c r="K58" s="62">
        <v>0.20999999999999999</v>
      </c>
      <c r="L58" s="63">
        <v>0</v>
      </c>
      <c r="M58" s="12"/>
      <c r="N58" s="2"/>
      <c r="O58" s="2"/>
      <c r="P58" s="2"/>
      <c r="Q58" s="39">
        <f>IF(ISNUMBER(K58),IF(H58&gt;0,IF(I58&gt;0,J58,0),0),0)</f>
        <v>0</v>
      </c>
      <c r="R58" s="30">
        <f>IF(ISNUMBER(K58)=FALSE,J58,0)</f>
        <v>0</v>
      </c>
    </row>
    <row r="59">
      <c r="A59" s="9"/>
      <c r="B59" s="54" t="s">
        <v>64</v>
      </c>
      <c r="C59" s="1"/>
      <c r="D59" s="1"/>
      <c r="E59" s="55" t="s">
        <v>360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>
      <c r="A60" s="9"/>
      <c r="B60" s="54" t="s">
        <v>66</v>
      </c>
      <c r="C60" s="1"/>
      <c r="D60" s="1"/>
      <c r="E60" s="55" t="s">
        <v>361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>
      <c r="A61" s="9"/>
      <c r="B61" s="54" t="s">
        <v>68</v>
      </c>
      <c r="C61" s="1"/>
      <c r="D61" s="1"/>
      <c r="E61" s="55" t="s">
        <v>138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>
      <c r="A62" s="9"/>
      <c r="B62" s="56" t="s">
        <v>70</v>
      </c>
      <c r="C62" s="29"/>
      <c r="D62" s="29"/>
      <c r="E62" s="57" t="s">
        <v>71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>
      <c r="A63" s="9"/>
      <c r="B63" s="47">
        <v>7</v>
      </c>
      <c r="C63" s="48" t="s">
        <v>144</v>
      </c>
      <c r="D63" s="48" t="s">
        <v>7</v>
      </c>
      <c r="E63" s="48" t="s">
        <v>145</v>
      </c>
      <c r="F63" s="48" t="s">
        <v>7</v>
      </c>
      <c r="G63" s="49" t="s">
        <v>120</v>
      </c>
      <c r="H63" s="59">
        <v>30</v>
      </c>
      <c r="I63" s="60">
        <v>0</v>
      </c>
      <c r="J63" s="61">
        <v>0</v>
      </c>
      <c r="K63" s="62">
        <v>0.20999999999999999</v>
      </c>
      <c r="L63" s="63">
        <v>0</v>
      </c>
      <c r="M63" s="12"/>
      <c r="N63" s="2"/>
      <c r="O63" s="2"/>
      <c r="P63" s="2"/>
      <c r="Q63" s="39">
        <f>IF(ISNUMBER(K63),IF(H63&gt;0,IF(I63&gt;0,J63,0),0),0)</f>
        <v>0</v>
      </c>
      <c r="R63" s="30">
        <f>IF(ISNUMBER(K63)=FALSE,J63,0)</f>
        <v>0</v>
      </c>
    </row>
    <row r="64">
      <c r="A64" s="9"/>
      <c r="B64" s="54" t="s">
        <v>64</v>
      </c>
      <c r="C64" s="1"/>
      <c r="D64" s="1"/>
      <c r="E64" s="55" t="s">
        <v>193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>
      <c r="A65" s="9"/>
      <c r="B65" s="54" t="s">
        <v>66</v>
      </c>
      <c r="C65" s="1"/>
      <c r="D65" s="1"/>
      <c r="E65" s="55" t="s">
        <v>362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>
      <c r="A66" s="9"/>
      <c r="B66" s="54" t="s">
        <v>68</v>
      </c>
      <c r="C66" s="1"/>
      <c r="D66" s="1"/>
      <c r="E66" s="55" t="s">
        <v>148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>
      <c r="A67" s="9"/>
      <c r="B67" s="56" t="s">
        <v>70</v>
      </c>
      <c r="C67" s="29"/>
      <c r="D67" s="29"/>
      <c r="E67" s="57" t="s">
        <v>71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>
      <c r="A68" s="9"/>
      <c r="B68" s="47">
        <v>8</v>
      </c>
      <c r="C68" s="48" t="s">
        <v>274</v>
      </c>
      <c r="D68" s="48" t="s">
        <v>7</v>
      </c>
      <c r="E68" s="48" t="s">
        <v>275</v>
      </c>
      <c r="F68" s="48" t="s">
        <v>7</v>
      </c>
      <c r="G68" s="49" t="s">
        <v>120</v>
      </c>
      <c r="H68" s="59">
        <v>14</v>
      </c>
      <c r="I68" s="60">
        <v>0</v>
      </c>
      <c r="J68" s="61">
        <v>0</v>
      </c>
      <c r="K68" s="62">
        <v>0.20999999999999999</v>
      </c>
      <c r="L68" s="63">
        <v>0</v>
      </c>
      <c r="M68" s="12"/>
      <c r="N68" s="2"/>
      <c r="O68" s="2"/>
      <c r="P68" s="2"/>
      <c r="Q68" s="39">
        <f>IF(ISNUMBER(K68),IF(H68&gt;0,IF(I68&gt;0,J68,0),0),0)</f>
        <v>0</v>
      </c>
      <c r="R68" s="30">
        <f>IF(ISNUMBER(K68)=FALSE,J68,0)</f>
        <v>0</v>
      </c>
    </row>
    <row r="69">
      <c r="A69" s="9"/>
      <c r="B69" s="54" t="s">
        <v>64</v>
      </c>
      <c r="C69" s="1"/>
      <c r="D69" s="1"/>
      <c r="E69" s="55" t="s">
        <v>276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>
      <c r="A70" s="9"/>
      <c r="B70" s="54" t="s">
        <v>66</v>
      </c>
      <c r="C70" s="1"/>
      <c r="D70" s="1"/>
      <c r="E70" s="55" t="s">
        <v>363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>
      <c r="A71" s="9"/>
      <c r="B71" s="54" t="s">
        <v>68</v>
      </c>
      <c r="C71" s="1"/>
      <c r="D71" s="1"/>
      <c r="E71" s="55" t="s">
        <v>278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>
      <c r="A72" s="9"/>
      <c r="B72" s="56" t="s">
        <v>70</v>
      </c>
      <c r="C72" s="29"/>
      <c r="D72" s="29"/>
      <c r="E72" s="57" t="s">
        <v>71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>
      <c r="A73" s="9"/>
      <c r="B73" s="47">
        <v>9</v>
      </c>
      <c r="C73" s="48" t="s">
        <v>149</v>
      </c>
      <c r="D73" s="48" t="s">
        <v>7</v>
      </c>
      <c r="E73" s="48" t="s">
        <v>150</v>
      </c>
      <c r="F73" s="48" t="s">
        <v>7</v>
      </c>
      <c r="G73" s="49" t="s">
        <v>126</v>
      </c>
      <c r="H73" s="59">
        <v>60</v>
      </c>
      <c r="I73" s="60">
        <v>0</v>
      </c>
      <c r="J73" s="61">
        <v>0</v>
      </c>
      <c r="K73" s="62">
        <v>0.20999999999999999</v>
      </c>
      <c r="L73" s="63">
        <v>0</v>
      </c>
      <c r="M73" s="12"/>
      <c r="N73" s="2"/>
      <c r="O73" s="2"/>
      <c r="P73" s="2"/>
      <c r="Q73" s="39">
        <f>IF(ISNUMBER(K73),IF(H73&gt;0,IF(I73&gt;0,J73,0),0),0)</f>
        <v>0</v>
      </c>
      <c r="R73" s="30">
        <f>IF(ISNUMBER(K73)=FALSE,J73,0)</f>
        <v>0</v>
      </c>
    </row>
    <row r="74">
      <c r="A74" s="9"/>
      <c r="B74" s="54" t="s">
        <v>64</v>
      </c>
      <c r="C74" s="1"/>
      <c r="D74" s="1"/>
      <c r="E74" s="55" t="s">
        <v>150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>
      <c r="A75" s="9"/>
      <c r="B75" s="54" t="s">
        <v>66</v>
      </c>
      <c r="C75" s="1"/>
      <c r="D75" s="1"/>
      <c r="E75" s="55" t="s">
        <v>364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>
      <c r="A76" s="9"/>
      <c r="B76" s="54" t="s">
        <v>68</v>
      </c>
      <c r="C76" s="1"/>
      <c r="D76" s="1"/>
      <c r="E76" s="55" t="s">
        <v>152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>
      <c r="A77" s="9"/>
      <c r="B77" s="56" t="s">
        <v>70</v>
      </c>
      <c r="C77" s="29"/>
      <c r="D77" s="29"/>
      <c r="E77" s="57" t="s">
        <v>71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thickBot="1" ht="25" customHeight="1">
      <c r="A78" s="9"/>
      <c r="B78" s="1"/>
      <c r="C78" s="64">
        <v>1</v>
      </c>
      <c r="D78" s="1"/>
      <c r="E78" s="64" t="s">
        <v>100</v>
      </c>
      <c r="F78" s="1"/>
      <c r="G78" s="65" t="s">
        <v>93</v>
      </c>
      <c r="H78" s="66">
        <v>0</v>
      </c>
      <c r="I78" s="65" t="s">
        <v>94</v>
      </c>
      <c r="J78" s="67">
        <f>(L78-H78)</f>
        <v>0</v>
      </c>
      <c r="K78" s="65" t="s">
        <v>95</v>
      </c>
      <c r="L78" s="68">
        <v>0</v>
      </c>
      <c r="M78" s="12"/>
      <c r="N78" s="2"/>
      <c r="O78" s="2"/>
      <c r="P78" s="2"/>
      <c r="Q78" s="39">
        <f>0+Q43+Q48+Q53+Q58+Q63+Q68+Q73</f>
        <v>0</v>
      </c>
      <c r="R78" s="30">
        <f>0+R43+R48+R53+R58+R63+R68+R73</f>
        <v>0</v>
      </c>
      <c r="S78" s="69">
        <f>Q78*(1+J78)+R78</f>
        <v>0</v>
      </c>
    </row>
    <row r="79" thickTop="1" thickBot="1" ht="25" customHeight="1">
      <c r="A79" s="9"/>
      <c r="B79" s="70"/>
      <c r="C79" s="70"/>
      <c r="D79" s="70"/>
      <c r="E79" s="70"/>
      <c r="F79" s="70"/>
      <c r="G79" s="71" t="s">
        <v>96</v>
      </c>
      <c r="H79" s="72">
        <v>0</v>
      </c>
      <c r="I79" s="71" t="s">
        <v>97</v>
      </c>
      <c r="J79" s="73">
        <v>0</v>
      </c>
      <c r="K79" s="71" t="s">
        <v>98</v>
      </c>
      <c r="L79" s="74">
        <v>0</v>
      </c>
      <c r="M79" s="12"/>
      <c r="N79" s="2"/>
      <c r="O79" s="2"/>
      <c r="P79" s="2"/>
      <c r="Q79" s="2"/>
    </row>
    <row r="80" ht="40" customHeight="1">
      <c r="A80" s="9"/>
      <c r="B80" s="79" t="s">
        <v>280</v>
      </c>
      <c r="C80" s="1"/>
      <c r="D80" s="1"/>
      <c r="E80" s="1"/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>
      <c r="A81" s="9"/>
      <c r="B81" s="47">
        <v>10</v>
      </c>
      <c r="C81" s="48" t="s">
        <v>281</v>
      </c>
      <c r="D81" s="48"/>
      <c r="E81" s="48" t="s">
        <v>282</v>
      </c>
      <c r="F81" s="48" t="s">
        <v>7</v>
      </c>
      <c r="G81" s="49" t="s">
        <v>120</v>
      </c>
      <c r="H81" s="50">
        <v>11.5</v>
      </c>
      <c r="I81" s="24">
        <v>0</v>
      </c>
      <c r="J81" s="51">
        <v>0</v>
      </c>
      <c r="K81" s="52">
        <v>0.20999999999999999</v>
      </c>
      <c r="L81" s="53">
        <v>0</v>
      </c>
      <c r="M81" s="12"/>
      <c r="N81" s="2"/>
      <c r="O81" s="2"/>
      <c r="P81" s="2"/>
      <c r="Q81" s="39">
        <f>IF(ISNUMBER(K81),IF(H81&gt;0,IF(I81&gt;0,J81,0),0),0)</f>
        <v>0</v>
      </c>
      <c r="R81" s="30">
        <f>IF(ISNUMBER(K81)=FALSE,J81,0)</f>
        <v>0</v>
      </c>
    </row>
    <row r="82">
      <c r="A82" s="9"/>
      <c r="B82" s="54" t="s">
        <v>64</v>
      </c>
      <c r="C82" s="1"/>
      <c r="D82" s="1"/>
      <c r="E82" s="55" t="s">
        <v>283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>
      <c r="A83" s="9"/>
      <c r="B83" s="54" t="s">
        <v>66</v>
      </c>
      <c r="C83" s="1"/>
      <c r="D83" s="1"/>
      <c r="E83" s="55" t="s">
        <v>365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>
      <c r="A84" s="9"/>
      <c r="B84" s="54" t="s">
        <v>68</v>
      </c>
      <c r="C84" s="1"/>
      <c r="D84" s="1"/>
      <c r="E84" s="55" t="s">
        <v>205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>
      <c r="A85" s="9"/>
      <c r="B85" s="56" t="s">
        <v>70</v>
      </c>
      <c r="C85" s="29"/>
      <c r="D85" s="29"/>
      <c r="E85" s="57" t="s">
        <v>71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>
      <c r="A86" s="9"/>
      <c r="B86" s="47">
        <v>11</v>
      </c>
      <c r="C86" s="48" t="s">
        <v>285</v>
      </c>
      <c r="D86" s="48" t="s">
        <v>7</v>
      </c>
      <c r="E86" s="48" t="s">
        <v>286</v>
      </c>
      <c r="F86" s="48" t="s">
        <v>7</v>
      </c>
      <c r="G86" s="49" t="s">
        <v>120</v>
      </c>
      <c r="H86" s="59">
        <v>0.75</v>
      </c>
      <c r="I86" s="60">
        <v>0</v>
      </c>
      <c r="J86" s="61">
        <v>0</v>
      </c>
      <c r="K86" s="62">
        <v>0.20999999999999999</v>
      </c>
      <c r="L86" s="63">
        <v>0</v>
      </c>
      <c r="M86" s="12"/>
      <c r="N86" s="2"/>
      <c r="O86" s="2"/>
      <c r="P86" s="2"/>
      <c r="Q86" s="39">
        <f>IF(ISNUMBER(K86),IF(H86&gt;0,IF(I86&gt;0,J86,0),0),0)</f>
        <v>0</v>
      </c>
      <c r="R86" s="30">
        <f>IF(ISNUMBER(K86)=FALSE,J86,0)</f>
        <v>0</v>
      </c>
    </row>
    <row r="87">
      <c r="A87" s="9"/>
      <c r="B87" s="54" t="s">
        <v>64</v>
      </c>
      <c r="C87" s="1"/>
      <c r="D87" s="1"/>
      <c r="E87" s="55" t="s">
        <v>287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>
      <c r="A88" s="9"/>
      <c r="B88" s="54" t="s">
        <v>66</v>
      </c>
      <c r="C88" s="1"/>
      <c r="D88" s="1"/>
      <c r="E88" s="55" t="s">
        <v>288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>
      <c r="A89" s="9"/>
      <c r="B89" s="54" t="s">
        <v>68</v>
      </c>
      <c r="C89" s="1"/>
      <c r="D89" s="1"/>
      <c r="E89" s="55" t="s">
        <v>289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>
      <c r="A90" s="9"/>
      <c r="B90" s="56" t="s">
        <v>70</v>
      </c>
      <c r="C90" s="29"/>
      <c r="D90" s="29"/>
      <c r="E90" s="57" t="s">
        <v>71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>
      <c r="A91" s="9"/>
      <c r="B91" s="47">
        <v>12</v>
      </c>
      <c r="C91" s="48" t="s">
        <v>206</v>
      </c>
      <c r="D91" s="48" t="s">
        <v>7</v>
      </c>
      <c r="E91" s="48" t="s">
        <v>207</v>
      </c>
      <c r="F91" s="48" t="s">
        <v>7</v>
      </c>
      <c r="G91" s="49" t="s">
        <v>120</v>
      </c>
      <c r="H91" s="59">
        <v>11.5</v>
      </c>
      <c r="I91" s="60">
        <v>0</v>
      </c>
      <c r="J91" s="61">
        <v>0</v>
      </c>
      <c r="K91" s="62">
        <v>0.20999999999999999</v>
      </c>
      <c r="L91" s="63">
        <v>0</v>
      </c>
      <c r="M91" s="12"/>
      <c r="N91" s="2"/>
      <c r="O91" s="2"/>
      <c r="P91" s="2"/>
      <c r="Q91" s="39">
        <f>IF(ISNUMBER(K91),IF(H91&gt;0,IF(I91&gt;0,J91,0),0),0)</f>
        <v>0</v>
      </c>
      <c r="R91" s="30">
        <f>IF(ISNUMBER(K91)=FALSE,J91,0)</f>
        <v>0</v>
      </c>
    </row>
    <row r="92">
      <c r="A92" s="9"/>
      <c r="B92" s="54" t="s">
        <v>64</v>
      </c>
      <c r="C92" s="1"/>
      <c r="D92" s="1"/>
      <c r="E92" s="55" t="s">
        <v>290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>
      <c r="A93" s="9"/>
      <c r="B93" s="54" t="s">
        <v>66</v>
      </c>
      <c r="C93" s="1"/>
      <c r="D93" s="1"/>
      <c r="E93" s="55" t="s">
        <v>366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>
      <c r="A94" s="9"/>
      <c r="B94" s="54" t="s">
        <v>68</v>
      </c>
      <c r="C94" s="1"/>
      <c r="D94" s="1"/>
      <c r="E94" s="55" t="s">
        <v>157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>
      <c r="A95" s="9"/>
      <c r="B95" s="56" t="s">
        <v>70</v>
      </c>
      <c r="C95" s="29"/>
      <c r="D95" s="29"/>
      <c r="E95" s="57" t="s">
        <v>71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>
      <c r="A96" s="9"/>
      <c r="B96" s="47">
        <v>13</v>
      </c>
      <c r="C96" s="48" t="s">
        <v>292</v>
      </c>
      <c r="D96" s="48" t="s">
        <v>7</v>
      </c>
      <c r="E96" s="48" t="s">
        <v>293</v>
      </c>
      <c r="F96" s="48" t="s">
        <v>7</v>
      </c>
      <c r="G96" s="49" t="s">
        <v>120</v>
      </c>
      <c r="H96" s="59">
        <v>11.5</v>
      </c>
      <c r="I96" s="60">
        <v>0</v>
      </c>
      <c r="J96" s="61">
        <v>0</v>
      </c>
      <c r="K96" s="62">
        <v>0.20999999999999999</v>
      </c>
      <c r="L96" s="63">
        <v>0</v>
      </c>
      <c r="M96" s="12"/>
      <c r="N96" s="2"/>
      <c r="O96" s="2"/>
      <c r="P96" s="2"/>
      <c r="Q96" s="39">
        <f>IF(ISNUMBER(K96),IF(H96&gt;0,IF(I96&gt;0,J96,0),0),0)</f>
        <v>0</v>
      </c>
      <c r="R96" s="30">
        <f>IF(ISNUMBER(K96)=FALSE,J96,0)</f>
        <v>0</v>
      </c>
    </row>
    <row r="97">
      <c r="A97" s="9"/>
      <c r="B97" s="54" t="s">
        <v>64</v>
      </c>
      <c r="C97" s="1"/>
      <c r="D97" s="1"/>
      <c r="E97" s="55" t="s">
        <v>294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>
      <c r="A98" s="9"/>
      <c r="B98" s="54" t="s">
        <v>66</v>
      </c>
      <c r="C98" s="1"/>
      <c r="D98" s="1"/>
      <c r="E98" s="55" t="s">
        <v>367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>
      <c r="A99" s="9"/>
      <c r="B99" s="54" t="s">
        <v>68</v>
      </c>
      <c r="C99" s="1"/>
      <c r="D99" s="1"/>
      <c r="E99" s="55" t="s">
        <v>296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>
      <c r="A100" s="9"/>
      <c r="B100" s="56" t="s">
        <v>70</v>
      </c>
      <c r="C100" s="29"/>
      <c r="D100" s="29"/>
      <c r="E100" s="57" t="s">
        <v>71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4">
        <v>4</v>
      </c>
      <c r="D101" s="1"/>
      <c r="E101" s="64" t="s">
        <v>252</v>
      </c>
      <c r="F101" s="1"/>
      <c r="G101" s="65" t="s">
        <v>93</v>
      </c>
      <c r="H101" s="66">
        <v>0</v>
      </c>
      <c r="I101" s="65" t="s">
        <v>94</v>
      </c>
      <c r="J101" s="67">
        <f>(L101-H101)</f>
        <v>0</v>
      </c>
      <c r="K101" s="65" t="s">
        <v>95</v>
      </c>
      <c r="L101" s="68">
        <v>0</v>
      </c>
      <c r="M101" s="12"/>
      <c r="N101" s="2"/>
      <c r="O101" s="2"/>
      <c r="P101" s="2"/>
      <c r="Q101" s="39">
        <f>0+Q81+Q86+Q91+Q96</f>
        <v>0</v>
      </c>
      <c r="R101" s="30">
        <f>0+R81+R86+R91+R96</f>
        <v>0</v>
      </c>
      <c r="S101" s="69">
        <f>Q101*(1+J101)+R101</f>
        <v>0</v>
      </c>
    </row>
    <row r="102" thickTop="1" thickBot="1" ht="25" customHeight="1">
      <c r="A102" s="9"/>
      <c r="B102" s="70"/>
      <c r="C102" s="70"/>
      <c r="D102" s="70"/>
      <c r="E102" s="70"/>
      <c r="F102" s="70"/>
      <c r="G102" s="71" t="s">
        <v>96</v>
      </c>
      <c r="H102" s="72">
        <v>0</v>
      </c>
      <c r="I102" s="71" t="s">
        <v>97</v>
      </c>
      <c r="J102" s="73">
        <v>0</v>
      </c>
      <c r="K102" s="71" t="s">
        <v>98</v>
      </c>
      <c r="L102" s="74">
        <v>0</v>
      </c>
      <c r="M102" s="12"/>
      <c r="N102" s="2"/>
      <c r="O102" s="2"/>
      <c r="P102" s="2"/>
      <c r="Q102" s="2"/>
    </row>
    <row r="103" ht="40" customHeight="1">
      <c r="A103" s="9"/>
      <c r="B103" s="79" t="s">
        <v>297</v>
      </c>
      <c r="C103" s="1"/>
      <c r="D103" s="1"/>
      <c r="E103" s="1"/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>
      <c r="A104" s="9"/>
      <c r="B104" s="47">
        <v>14</v>
      </c>
      <c r="C104" s="48" t="s">
        <v>298</v>
      </c>
      <c r="D104" s="48" t="s">
        <v>7</v>
      </c>
      <c r="E104" s="48" t="s">
        <v>299</v>
      </c>
      <c r="F104" s="48" t="s">
        <v>7</v>
      </c>
      <c r="G104" s="49" t="s">
        <v>171</v>
      </c>
      <c r="H104" s="50">
        <v>20</v>
      </c>
      <c r="I104" s="24">
        <v>0</v>
      </c>
      <c r="J104" s="51">
        <v>0</v>
      </c>
      <c r="K104" s="52">
        <v>0.20999999999999999</v>
      </c>
      <c r="L104" s="53"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30">
        <f>IF(ISNUMBER(K104)=FALSE,J104,0)</f>
        <v>0</v>
      </c>
    </row>
    <row r="105">
      <c r="A105" s="9"/>
      <c r="B105" s="54" t="s">
        <v>64</v>
      </c>
      <c r="C105" s="1"/>
      <c r="D105" s="1"/>
      <c r="E105" s="55" t="s">
        <v>300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>
      <c r="A106" s="9"/>
      <c r="B106" s="54" t="s">
        <v>66</v>
      </c>
      <c r="C106" s="1"/>
      <c r="D106" s="1"/>
      <c r="E106" s="55" t="s">
        <v>301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>
      <c r="A107" s="9"/>
      <c r="B107" s="54" t="s">
        <v>68</v>
      </c>
      <c r="C107" s="1"/>
      <c r="D107" s="1"/>
      <c r="E107" s="55" t="s">
        <v>302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>
      <c r="A108" s="9"/>
      <c r="B108" s="56" t="s">
        <v>70</v>
      </c>
      <c r="C108" s="29"/>
      <c r="D108" s="29"/>
      <c r="E108" s="57" t="s">
        <v>71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>
      <c r="A109" s="9"/>
      <c r="B109" s="47">
        <v>15</v>
      </c>
      <c r="C109" s="48" t="s">
        <v>303</v>
      </c>
      <c r="D109" s="48" t="s">
        <v>7</v>
      </c>
      <c r="E109" s="48" t="s">
        <v>304</v>
      </c>
      <c r="F109" s="48" t="s">
        <v>7</v>
      </c>
      <c r="G109" s="49" t="s">
        <v>120</v>
      </c>
      <c r="H109" s="59">
        <v>2.0099999999999998</v>
      </c>
      <c r="I109" s="60">
        <v>0</v>
      </c>
      <c r="J109" s="61">
        <v>0</v>
      </c>
      <c r="K109" s="62">
        <v>0.20999999999999999</v>
      </c>
      <c r="L109" s="63"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30">
        <f>IF(ISNUMBER(K109)=FALSE,J109,0)</f>
        <v>0</v>
      </c>
    </row>
    <row r="110">
      <c r="A110" s="9"/>
      <c r="B110" s="54" t="s">
        <v>64</v>
      </c>
      <c r="C110" s="1"/>
      <c r="D110" s="1"/>
      <c r="E110" s="55" t="s">
        <v>305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>
      <c r="A111" s="9"/>
      <c r="B111" s="54" t="s">
        <v>66</v>
      </c>
      <c r="C111" s="1"/>
      <c r="D111" s="1"/>
      <c r="E111" s="55" t="s">
        <v>368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>
      <c r="A112" s="9"/>
      <c r="B112" s="54" t="s">
        <v>68</v>
      </c>
      <c r="C112" s="1"/>
      <c r="D112" s="1"/>
      <c r="E112" s="55" t="s">
        <v>289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>
      <c r="A113" s="9"/>
      <c r="B113" s="56" t="s">
        <v>70</v>
      </c>
      <c r="C113" s="29"/>
      <c r="D113" s="29"/>
      <c r="E113" s="57" t="s">
        <v>71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4">
        <v>8</v>
      </c>
      <c r="D114" s="1"/>
      <c r="E114" s="64" t="s">
        <v>253</v>
      </c>
      <c r="F114" s="1"/>
      <c r="G114" s="65" t="s">
        <v>93</v>
      </c>
      <c r="H114" s="66">
        <v>0</v>
      </c>
      <c r="I114" s="65" t="s">
        <v>94</v>
      </c>
      <c r="J114" s="67">
        <f>(L114-H114)</f>
        <v>0</v>
      </c>
      <c r="K114" s="65" t="s">
        <v>95</v>
      </c>
      <c r="L114" s="68">
        <v>0</v>
      </c>
      <c r="M114" s="12"/>
      <c r="N114" s="2"/>
      <c r="O114" s="2"/>
      <c r="P114" s="2"/>
      <c r="Q114" s="39">
        <f>0+Q104+Q109</f>
        <v>0</v>
      </c>
      <c r="R114" s="30">
        <f>0+R104+R109</f>
        <v>0</v>
      </c>
      <c r="S114" s="69">
        <f>Q114*(1+J114)+R114</f>
        <v>0</v>
      </c>
    </row>
    <row r="115" thickTop="1" thickBot="1" ht="25" customHeight="1">
      <c r="A115" s="9"/>
      <c r="B115" s="70"/>
      <c r="C115" s="70"/>
      <c r="D115" s="70"/>
      <c r="E115" s="70"/>
      <c r="F115" s="70"/>
      <c r="G115" s="71" t="s">
        <v>96</v>
      </c>
      <c r="H115" s="72">
        <v>0</v>
      </c>
      <c r="I115" s="71" t="s">
        <v>97</v>
      </c>
      <c r="J115" s="73">
        <v>0</v>
      </c>
      <c r="K115" s="71" t="s">
        <v>98</v>
      </c>
      <c r="L115" s="74">
        <v>0</v>
      </c>
      <c r="M115" s="12"/>
      <c r="N115" s="2"/>
      <c r="O115" s="2"/>
      <c r="P115" s="2"/>
      <c r="Q115" s="2"/>
    </row>
    <row r="116" ht="40" customHeight="1">
      <c r="A116" s="9"/>
      <c r="B116" s="79" t="s">
        <v>168</v>
      </c>
      <c r="C116" s="1"/>
      <c r="D116" s="1"/>
      <c r="E116" s="1"/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>
      <c r="A117" s="9"/>
      <c r="B117" s="47">
        <v>16</v>
      </c>
      <c r="C117" s="48" t="s">
        <v>369</v>
      </c>
      <c r="D117" s="48" t="s">
        <v>7</v>
      </c>
      <c r="E117" s="48" t="s">
        <v>370</v>
      </c>
      <c r="F117" s="48" t="s">
        <v>7</v>
      </c>
      <c r="G117" s="49" t="s">
        <v>171</v>
      </c>
      <c r="H117" s="50">
        <v>5</v>
      </c>
      <c r="I117" s="24">
        <v>0</v>
      </c>
      <c r="J117" s="51">
        <v>0</v>
      </c>
      <c r="K117" s="52">
        <v>0.20999999999999999</v>
      </c>
      <c r="L117" s="53"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30">
        <f>IF(ISNUMBER(K117)=FALSE,J117,0)</f>
        <v>0</v>
      </c>
    </row>
    <row r="118">
      <c r="A118" s="9"/>
      <c r="B118" s="54" t="s">
        <v>64</v>
      </c>
      <c r="C118" s="1"/>
      <c r="D118" s="1"/>
      <c r="E118" s="55" t="s">
        <v>371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>
      <c r="A119" s="9"/>
      <c r="B119" s="54" t="s">
        <v>66</v>
      </c>
      <c r="C119" s="1"/>
      <c r="D119" s="1"/>
      <c r="E119" s="55" t="s">
        <v>310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>
      <c r="A120" s="9"/>
      <c r="B120" s="54" t="s">
        <v>68</v>
      </c>
      <c r="C120" s="1"/>
      <c r="D120" s="1"/>
      <c r="E120" s="55" t="s">
        <v>311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>
      <c r="A121" s="9"/>
      <c r="B121" s="56" t="s">
        <v>70</v>
      </c>
      <c r="C121" s="29"/>
      <c r="D121" s="29"/>
      <c r="E121" s="57" t="s">
        <v>71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>
      <c r="A122" s="9"/>
      <c r="B122" s="47">
        <v>17</v>
      </c>
      <c r="C122" s="48" t="s">
        <v>312</v>
      </c>
      <c r="D122" s="48" t="s">
        <v>7</v>
      </c>
      <c r="E122" s="48" t="s">
        <v>313</v>
      </c>
      <c r="F122" s="48" t="s">
        <v>7</v>
      </c>
      <c r="G122" s="49" t="s">
        <v>120</v>
      </c>
      <c r="H122" s="59">
        <v>3</v>
      </c>
      <c r="I122" s="60">
        <v>0</v>
      </c>
      <c r="J122" s="61">
        <v>0</v>
      </c>
      <c r="K122" s="62">
        <v>0.20999999999999999</v>
      </c>
      <c r="L122" s="63"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30">
        <f>IF(ISNUMBER(K122)=FALSE,J122,0)</f>
        <v>0</v>
      </c>
    </row>
    <row r="123">
      <c r="A123" s="9"/>
      <c r="B123" s="54" t="s">
        <v>64</v>
      </c>
      <c r="C123" s="1"/>
      <c r="D123" s="1"/>
      <c r="E123" s="55" t="s">
        <v>314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>
      <c r="A124" s="9"/>
      <c r="B124" s="54" t="s">
        <v>66</v>
      </c>
      <c r="C124" s="1"/>
      <c r="D124" s="1"/>
      <c r="E124" s="55" t="s">
        <v>372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>
      <c r="A125" s="9"/>
      <c r="B125" s="54" t="s">
        <v>68</v>
      </c>
      <c r="C125" s="1"/>
      <c r="D125" s="1"/>
      <c r="E125" s="55" t="s">
        <v>316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>
      <c r="A126" s="9"/>
      <c r="B126" s="56" t="s">
        <v>70</v>
      </c>
      <c r="C126" s="29"/>
      <c r="D126" s="29"/>
      <c r="E126" s="57" t="s">
        <v>71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>
      <c r="A127" s="9"/>
      <c r="B127" s="47">
        <v>18</v>
      </c>
      <c r="C127" s="48" t="s">
        <v>373</v>
      </c>
      <c r="D127" s="48" t="s">
        <v>7</v>
      </c>
      <c r="E127" s="48" t="s">
        <v>374</v>
      </c>
      <c r="F127" s="48" t="s">
        <v>7</v>
      </c>
      <c r="G127" s="49" t="s">
        <v>171</v>
      </c>
      <c r="H127" s="59">
        <v>2.5</v>
      </c>
      <c r="I127" s="60">
        <v>0</v>
      </c>
      <c r="J127" s="61">
        <v>0</v>
      </c>
      <c r="K127" s="62">
        <v>0.20999999999999999</v>
      </c>
      <c r="L127" s="63"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30">
        <f>IF(ISNUMBER(K127)=FALSE,J127,0)</f>
        <v>0</v>
      </c>
    </row>
    <row r="128">
      <c r="A128" s="9"/>
      <c r="B128" s="54" t="s">
        <v>64</v>
      </c>
      <c r="C128" s="1"/>
      <c r="D128" s="1"/>
      <c r="E128" s="55" t="s">
        <v>375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>
      <c r="A129" s="9"/>
      <c r="B129" s="54" t="s">
        <v>66</v>
      </c>
      <c r="C129" s="1"/>
      <c r="D129" s="1"/>
      <c r="E129" s="55" t="s">
        <v>320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>
      <c r="A130" s="9"/>
      <c r="B130" s="54" t="s">
        <v>68</v>
      </c>
      <c r="C130" s="1"/>
      <c r="D130" s="1"/>
      <c r="E130" s="55" t="s">
        <v>321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>
      <c r="A131" s="9"/>
      <c r="B131" s="56" t="s">
        <v>70</v>
      </c>
      <c r="C131" s="29"/>
      <c r="D131" s="29"/>
      <c r="E131" s="57" t="s">
        <v>71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4">
        <v>9</v>
      </c>
      <c r="D132" s="1"/>
      <c r="E132" s="64" t="s">
        <v>103</v>
      </c>
      <c r="F132" s="1"/>
      <c r="G132" s="65" t="s">
        <v>93</v>
      </c>
      <c r="H132" s="66">
        <v>0</v>
      </c>
      <c r="I132" s="65" t="s">
        <v>94</v>
      </c>
      <c r="J132" s="67">
        <f>(L132-H132)</f>
        <v>0</v>
      </c>
      <c r="K132" s="65" t="s">
        <v>95</v>
      </c>
      <c r="L132" s="68">
        <v>0</v>
      </c>
      <c r="M132" s="12"/>
      <c r="N132" s="2"/>
      <c r="O132" s="2"/>
      <c r="P132" s="2"/>
      <c r="Q132" s="39">
        <f>0+Q117+Q122+Q127</f>
        <v>0</v>
      </c>
      <c r="R132" s="30">
        <f>0+R117+R122+R127</f>
        <v>0</v>
      </c>
      <c r="S132" s="69">
        <f>Q132*(1+J132)+R132</f>
        <v>0</v>
      </c>
    </row>
    <row r="133" thickTop="1" thickBot="1" ht="25" customHeight="1">
      <c r="A133" s="9"/>
      <c r="B133" s="70"/>
      <c r="C133" s="70"/>
      <c r="D133" s="70"/>
      <c r="E133" s="70"/>
      <c r="F133" s="70"/>
      <c r="G133" s="71" t="s">
        <v>96</v>
      </c>
      <c r="H133" s="72">
        <v>0</v>
      </c>
      <c r="I133" s="71" t="s">
        <v>97</v>
      </c>
      <c r="J133" s="73">
        <v>0</v>
      </c>
      <c r="K133" s="71" t="s">
        <v>98</v>
      </c>
      <c r="L133" s="74"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5"/>
      <c r="I134" s="4"/>
      <c r="J134" s="75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95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B80:L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03:L103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16:L116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376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IF(SUM(K20:K22)&gt;0,ROUND(SUM(S20:S22)/SUM(K20:K22)-1,8),0)</f>
        <v>0</v>
      </c>
      <c r="R11" s="30">
        <f>AVERAGE(J33,J46,J54)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0</v>
      </c>
      <c r="C20" s="1"/>
      <c r="D20" s="1"/>
      <c r="E20" s="43" t="s">
        <v>51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S33</f>
        <v>0</v>
      </c>
    </row>
    <row r="21">
      <c r="A21" s="9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v>0</v>
      </c>
      <c r="L21" s="44">
        <v>0</v>
      </c>
      <c r="M21" s="12"/>
      <c r="N21" s="2"/>
      <c r="O21" s="2"/>
      <c r="P21" s="2"/>
      <c r="Q21" s="2"/>
      <c r="S21" s="30">
        <f>S46</f>
        <v>0</v>
      </c>
    </row>
    <row r="22">
      <c r="A22" s="9"/>
      <c r="B22" s="42">
        <v>5</v>
      </c>
      <c r="C22" s="1"/>
      <c r="D22" s="1"/>
      <c r="E22" s="43" t="s">
        <v>377</v>
      </c>
      <c r="F22" s="1"/>
      <c r="G22" s="1"/>
      <c r="H22" s="1"/>
      <c r="I22" s="1"/>
      <c r="J22" s="1"/>
      <c r="K22" s="44">
        <v>0</v>
      </c>
      <c r="L22" s="44">
        <v>0</v>
      </c>
      <c r="M22" s="12"/>
      <c r="N22" s="2"/>
      <c r="O22" s="2"/>
      <c r="P22" s="2"/>
      <c r="Q22" s="2"/>
      <c r="S22" s="30">
        <f>S54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34" t="s">
        <v>52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7"/>
      <c r="N25" s="2"/>
      <c r="O25" s="2"/>
      <c r="P25" s="2"/>
      <c r="Q25" s="2"/>
    </row>
    <row r="26" ht="18" customHeight="1">
      <c r="A26" s="9"/>
      <c r="B26" s="40" t="s">
        <v>53</v>
      </c>
      <c r="C26" s="40" t="s">
        <v>49</v>
      </c>
      <c r="D26" s="40" t="s">
        <v>54</v>
      </c>
      <c r="E26" s="40" t="s">
        <v>50</v>
      </c>
      <c r="F26" s="40" t="s">
        <v>55</v>
      </c>
      <c r="G26" s="41" t="s">
        <v>56</v>
      </c>
      <c r="H26" s="22" t="s">
        <v>57</v>
      </c>
      <c r="I26" s="22" t="s">
        <v>58</v>
      </c>
      <c r="J26" s="22" t="s">
        <v>17</v>
      </c>
      <c r="K26" s="41" t="s">
        <v>59</v>
      </c>
      <c r="L26" s="22" t="s">
        <v>18</v>
      </c>
      <c r="M26" s="78"/>
      <c r="N26" s="2"/>
      <c r="O26" s="2"/>
      <c r="P26" s="2"/>
      <c r="Q26" s="2"/>
    </row>
    <row r="27" ht="40" customHeight="1">
      <c r="A27" s="9"/>
      <c r="B27" s="45" t="s">
        <v>60</v>
      </c>
      <c r="C27" s="1"/>
      <c r="D27" s="1"/>
      <c r="E27" s="1"/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47">
        <v>1</v>
      </c>
      <c r="C28" s="48" t="s">
        <v>104</v>
      </c>
      <c r="D28" s="48" t="s">
        <v>111</v>
      </c>
      <c r="E28" s="48" t="s">
        <v>106</v>
      </c>
      <c r="F28" s="48" t="s">
        <v>7</v>
      </c>
      <c r="G28" s="49" t="s">
        <v>107</v>
      </c>
      <c r="H28" s="50">
        <v>12.672000000000001</v>
      </c>
      <c r="I28" s="24">
        <v>0</v>
      </c>
      <c r="J28" s="51">
        <v>0</v>
      </c>
      <c r="K28" s="52">
        <v>0.20999999999999999</v>
      </c>
      <c r="L28" s="53">
        <v>0</v>
      </c>
      <c r="M28" s="12"/>
      <c r="N28" s="2"/>
      <c r="O28" s="2"/>
      <c r="P28" s="2"/>
      <c r="Q28" s="39">
        <f>IF(ISNUMBER(K28),IF(H28&gt;0,IF(I28&gt;0,J28,0),0),0)</f>
        <v>0</v>
      </c>
      <c r="R28" s="30">
        <f>IF(ISNUMBER(K28)=FALSE,J28,0)</f>
        <v>0</v>
      </c>
    </row>
    <row r="29">
      <c r="A29" s="9"/>
      <c r="B29" s="54" t="s">
        <v>64</v>
      </c>
      <c r="C29" s="1"/>
      <c r="D29" s="1"/>
      <c r="E29" s="55" t="s">
        <v>112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>
      <c r="A30" s="9"/>
      <c r="B30" s="54" t="s">
        <v>66</v>
      </c>
      <c r="C30" s="1"/>
      <c r="D30" s="1"/>
      <c r="E30" s="55" t="s">
        <v>378</v>
      </c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>
      <c r="A31" s="9"/>
      <c r="B31" s="54" t="s">
        <v>68</v>
      </c>
      <c r="C31" s="1"/>
      <c r="D31" s="1"/>
      <c r="E31" s="55" t="s">
        <v>110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thickBot="1">
      <c r="A32" s="9"/>
      <c r="B32" s="56" t="s">
        <v>70</v>
      </c>
      <c r="C32" s="29"/>
      <c r="D32" s="29"/>
      <c r="E32" s="57" t="s">
        <v>71</v>
      </c>
      <c r="F32" s="29"/>
      <c r="G32" s="29"/>
      <c r="H32" s="58"/>
      <c r="I32" s="29"/>
      <c r="J32" s="58"/>
      <c r="K32" s="29"/>
      <c r="L32" s="29"/>
      <c r="M32" s="12"/>
      <c r="N32" s="2"/>
      <c r="O32" s="2"/>
      <c r="P32" s="2"/>
      <c r="Q32" s="2"/>
    </row>
    <row r="33" thickTop="1" thickBot="1" ht="25" customHeight="1">
      <c r="A33" s="9"/>
      <c r="B33" s="1"/>
      <c r="C33" s="64">
        <v>0</v>
      </c>
      <c r="D33" s="1"/>
      <c r="E33" s="64" t="s">
        <v>51</v>
      </c>
      <c r="F33" s="1"/>
      <c r="G33" s="65" t="s">
        <v>93</v>
      </c>
      <c r="H33" s="66">
        <v>0</v>
      </c>
      <c r="I33" s="65" t="s">
        <v>94</v>
      </c>
      <c r="J33" s="67">
        <f>(L33-H33)</f>
        <v>0</v>
      </c>
      <c r="K33" s="65" t="s">
        <v>95</v>
      </c>
      <c r="L33" s="68">
        <v>0</v>
      </c>
      <c r="M33" s="12"/>
      <c r="N33" s="2"/>
      <c r="O33" s="2"/>
      <c r="P33" s="2"/>
      <c r="Q33" s="39">
        <f>0+Q28</f>
        <v>0</v>
      </c>
      <c r="R33" s="30">
        <f>0+R28</f>
        <v>0</v>
      </c>
      <c r="S33" s="69">
        <f>Q33*(1+J33)+R33</f>
        <v>0</v>
      </c>
    </row>
    <row r="34" thickTop="1" thickBot="1" ht="25" customHeight="1">
      <c r="A34" s="9"/>
      <c r="B34" s="70"/>
      <c r="C34" s="70"/>
      <c r="D34" s="70"/>
      <c r="E34" s="70"/>
      <c r="F34" s="70"/>
      <c r="G34" s="71" t="s">
        <v>96</v>
      </c>
      <c r="H34" s="72">
        <v>0</v>
      </c>
      <c r="I34" s="71" t="s">
        <v>97</v>
      </c>
      <c r="J34" s="73">
        <v>0</v>
      </c>
      <c r="K34" s="71" t="s">
        <v>98</v>
      </c>
      <c r="L34" s="74">
        <v>0</v>
      </c>
      <c r="M34" s="12"/>
      <c r="N34" s="2"/>
      <c r="O34" s="2"/>
      <c r="P34" s="2"/>
      <c r="Q34" s="2"/>
    </row>
    <row r="35" ht="40" customHeight="1">
      <c r="A35" s="9"/>
      <c r="B35" s="79" t="s">
        <v>117</v>
      </c>
      <c r="C35" s="1"/>
      <c r="D35" s="1"/>
      <c r="E35" s="1"/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>
      <c r="A36" s="9"/>
      <c r="B36" s="47">
        <v>2</v>
      </c>
      <c r="C36" s="48" t="s">
        <v>118</v>
      </c>
      <c r="D36" s="48" t="s">
        <v>7</v>
      </c>
      <c r="E36" s="48" t="s">
        <v>119</v>
      </c>
      <c r="F36" s="48" t="s">
        <v>7</v>
      </c>
      <c r="G36" s="49" t="s">
        <v>120</v>
      </c>
      <c r="H36" s="50">
        <v>5.2800000000000002</v>
      </c>
      <c r="I36" s="24">
        <v>0</v>
      </c>
      <c r="J36" s="51">
        <v>0</v>
      </c>
      <c r="K36" s="52">
        <v>0.20999999999999999</v>
      </c>
      <c r="L36" s="53">
        <v>0</v>
      </c>
      <c r="M36" s="12"/>
      <c r="N36" s="2"/>
      <c r="O36" s="2"/>
      <c r="P36" s="2"/>
      <c r="Q36" s="39">
        <f>IF(ISNUMBER(K36),IF(H36&gt;0,IF(I36&gt;0,J36,0),0),0)</f>
        <v>0</v>
      </c>
      <c r="R36" s="30">
        <f>IF(ISNUMBER(K36)=FALSE,J36,0)</f>
        <v>0</v>
      </c>
    </row>
    <row r="37">
      <c r="A37" s="9"/>
      <c r="B37" s="54" t="s">
        <v>64</v>
      </c>
      <c r="C37" s="1"/>
      <c r="D37" s="1"/>
      <c r="E37" s="55" t="s">
        <v>121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66</v>
      </c>
      <c r="C38" s="1"/>
      <c r="D38" s="1"/>
      <c r="E38" s="55" t="s">
        <v>379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68</v>
      </c>
      <c r="C39" s="1"/>
      <c r="D39" s="1"/>
      <c r="E39" s="55" t="s">
        <v>123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70</v>
      </c>
      <c r="C40" s="29"/>
      <c r="D40" s="29"/>
      <c r="E40" s="57" t="s">
        <v>71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3</v>
      </c>
      <c r="C41" s="48" t="s">
        <v>149</v>
      </c>
      <c r="D41" s="48" t="s">
        <v>7</v>
      </c>
      <c r="E41" s="48" t="s">
        <v>150</v>
      </c>
      <c r="F41" s="48" t="s">
        <v>7</v>
      </c>
      <c r="G41" s="49" t="s">
        <v>126</v>
      </c>
      <c r="H41" s="59">
        <v>17.600000000000001</v>
      </c>
      <c r="I41" s="60">
        <v>0</v>
      </c>
      <c r="J41" s="61">
        <v>0</v>
      </c>
      <c r="K41" s="62">
        <v>0.20999999999999999</v>
      </c>
      <c r="L41" s="63">
        <v>0</v>
      </c>
      <c r="M41" s="12"/>
      <c r="N41" s="2"/>
      <c r="O41" s="2"/>
      <c r="P41" s="2"/>
      <c r="Q41" s="39">
        <f>IF(ISNUMBER(K41),IF(H41&gt;0,IF(I41&gt;0,J41,0),0),0)</f>
        <v>0</v>
      </c>
      <c r="R41" s="30">
        <f>IF(ISNUMBER(K41)=FALSE,J41,0)</f>
        <v>0</v>
      </c>
    </row>
    <row r="42">
      <c r="A42" s="9"/>
      <c r="B42" s="54" t="s">
        <v>64</v>
      </c>
      <c r="C42" s="1"/>
      <c r="D42" s="1"/>
      <c r="E42" s="55" t="s">
        <v>150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66</v>
      </c>
      <c r="C43" s="1"/>
      <c r="D43" s="1"/>
      <c r="E43" s="55" t="s">
        <v>380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68</v>
      </c>
      <c r="C44" s="1"/>
      <c r="D44" s="1"/>
      <c r="E44" s="55" t="s">
        <v>152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70</v>
      </c>
      <c r="C45" s="29"/>
      <c r="D45" s="29"/>
      <c r="E45" s="57" t="s">
        <v>71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thickBot="1" ht="25" customHeight="1">
      <c r="A46" s="9"/>
      <c r="B46" s="1"/>
      <c r="C46" s="64">
        <v>1</v>
      </c>
      <c r="D46" s="1"/>
      <c r="E46" s="64" t="s">
        <v>100</v>
      </c>
      <c r="F46" s="1"/>
      <c r="G46" s="65" t="s">
        <v>93</v>
      </c>
      <c r="H46" s="66">
        <v>0</v>
      </c>
      <c r="I46" s="65" t="s">
        <v>94</v>
      </c>
      <c r="J46" s="67">
        <f>(L46-H46)</f>
        <v>0</v>
      </c>
      <c r="K46" s="65" t="s">
        <v>95</v>
      </c>
      <c r="L46" s="68">
        <v>0</v>
      </c>
      <c r="M46" s="12"/>
      <c r="N46" s="2"/>
      <c r="O46" s="2"/>
      <c r="P46" s="2"/>
      <c r="Q46" s="39">
        <f>0+Q36+Q41</f>
        <v>0</v>
      </c>
      <c r="R46" s="30">
        <f>0+R36+R41</f>
        <v>0</v>
      </c>
      <c r="S46" s="69">
        <f>Q46*(1+J46)+R46</f>
        <v>0</v>
      </c>
    </row>
    <row r="47" thickTop="1" thickBot="1" ht="25" customHeight="1">
      <c r="A47" s="9"/>
      <c r="B47" s="70"/>
      <c r="C47" s="70"/>
      <c r="D47" s="70"/>
      <c r="E47" s="70"/>
      <c r="F47" s="70"/>
      <c r="G47" s="71" t="s">
        <v>96</v>
      </c>
      <c r="H47" s="72">
        <v>0</v>
      </c>
      <c r="I47" s="71" t="s">
        <v>97</v>
      </c>
      <c r="J47" s="73">
        <v>0</v>
      </c>
      <c r="K47" s="71" t="s">
        <v>98</v>
      </c>
      <c r="L47" s="74">
        <v>0</v>
      </c>
      <c r="M47" s="12"/>
      <c r="N47" s="2"/>
      <c r="O47" s="2"/>
      <c r="P47" s="2"/>
      <c r="Q47" s="2"/>
    </row>
    <row r="48" ht="40" customHeight="1">
      <c r="A48" s="9"/>
      <c r="B48" s="79" t="s">
        <v>381</v>
      </c>
      <c r="C48" s="1"/>
      <c r="D48" s="1"/>
      <c r="E48" s="1"/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47">
        <v>4</v>
      </c>
      <c r="C49" s="48" t="s">
        <v>382</v>
      </c>
      <c r="D49" s="48" t="s">
        <v>7</v>
      </c>
      <c r="E49" s="48" t="s">
        <v>383</v>
      </c>
      <c r="F49" s="48" t="s">
        <v>7</v>
      </c>
      <c r="G49" s="49" t="s">
        <v>126</v>
      </c>
      <c r="H49" s="50">
        <v>17.600000000000001</v>
      </c>
      <c r="I49" s="24">
        <v>0</v>
      </c>
      <c r="J49" s="51">
        <v>0</v>
      </c>
      <c r="K49" s="52">
        <v>0.20999999999999999</v>
      </c>
      <c r="L49" s="53">
        <v>0</v>
      </c>
      <c r="M49" s="12"/>
      <c r="N49" s="2"/>
      <c r="O49" s="2"/>
      <c r="P49" s="2"/>
      <c r="Q49" s="39">
        <f>IF(ISNUMBER(K49),IF(H49&gt;0,IF(I49&gt;0,J49,0),0),0)</f>
        <v>0</v>
      </c>
      <c r="R49" s="30">
        <f>IF(ISNUMBER(K49)=FALSE,J49,0)</f>
        <v>0</v>
      </c>
    </row>
    <row r="50">
      <c r="A50" s="9"/>
      <c r="B50" s="54" t="s">
        <v>64</v>
      </c>
      <c r="C50" s="1"/>
      <c r="D50" s="1"/>
      <c r="E50" s="55" t="s">
        <v>384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>
      <c r="A51" s="9"/>
      <c r="B51" s="54" t="s">
        <v>66</v>
      </c>
      <c r="C51" s="1"/>
      <c r="D51" s="1"/>
      <c r="E51" s="55" t="s">
        <v>385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>
      <c r="A52" s="9"/>
      <c r="B52" s="54" t="s">
        <v>68</v>
      </c>
      <c r="C52" s="1"/>
      <c r="D52" s="1"/>
      <c r="E52" s="55" t="s">
        <v>386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>
      <c r="A53" s="9"/>
      <c r="B53" s="56" t="s">
        <v>70</v>
      </c>
      <c r="C53" s="29"/>
      <c r="D53" s="29"/>
      <c r="E53" s="57" t="s">
        <v>71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 thickBot="1" ht="25" customHeight="1">
      <c r="A54" s="9"/>
      <c r="B54" s="1"/>
      <c r="C54" s="64">
        <v>5</v>
      </c>
      <c r="D54" s="1"/>
      <c r="E54" s="64" t="s">
        <v>377</v>
      </c>
      <c r="F54" s="1"/>
      <c r="G54" s="65" t="s">
        <v>93</v>
      </c>
      <c r="H54" s="66">
        <v>0</v>
      </c>
      <c r="I54" s="65" t="s">
        <v>94</v>
      </c>
      <c r="J54" s="67">
        <f>(L54-H54)</f>
        <v>0</v>
      </c>
      <c r="K54" s="65" t="s">
        <v>95</v>
      </c>
      <c r="L54" s="68">
        <v>0</v>
      </c>
      <c r="M54" s="12"/>
      <c r="N54" s="2"/>
      <c r="O54" s="2"/>
      <c r="P54" s="2"/>
      <c r="Q54" s="39">
        <f>0+Q49</f>
        <v>0</v>
      </c>
      <c r="R54" s="30">
        <f>0+R49</f>
        <v>0</v>
      </c>
      <c r="S54" s="69">
        <f>Q54*(1+J54)+R54</f>
        <v>0</v>
      </c>
    </row>
    <row r="55" thickTop="1" thickBot="1" ht="25" customHeight="1">
      <c r="A55" s="9"/>
      <c r="B55" s="70"/>
      <c r="C55" s="70"/>
      <c r="D55" s="70"/>
      <c r="E55" s="70"/>
      <c r="F55" s="70"/>
      <c r="G55" s="71" t="s">
        <v>96</v>
      </c>
      <c r="H55" s="72">
        <v>0</v>
      </c>
      <c r="I55" s="71" t="s">
        <v>97</v>
      </c>
      <c r="J55" s="73">
        <v>0</v>
      </c>
      <c r="K55" s="71" t="s">
        <v>98</v>
      </c>
      <c r="L55" s="74">
        <v>0</v>
      </c>
      <c r="M55" s="12"/>
      <c r="N55" s="2"/>
      <c r="O55" s="2"/>
      <c r="P55" s="2"/>
      <c r="Q55" s="2"/>
    </row>
    <row r="56">
      <c r="A56" s="13"/>
      <c r="B56" s="4"/>
      <c r="C56" s="4"/>
      <c r="D56" s="4"/>
      <c r="E56" s="4"/>
      <c r="F56" s="4"/>
      <c r="G56" s="4"/>
      <c r="H56" s="75"/>
      <c r="I56" s="4"/>
      <c r="J56" s="75"/>
      <c r="K56" s="4"/>
      <c r="L56" s="4"/>
      <c r="M56" s="14"/>
      <c r="N56" s="2"/>
      <c r="O56" s="2"/>
      <c r="P56" s="2"/>
      <c r="Q56" s="2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2"/>
      <c r="O57" s="2"/>
      <c r="P57" s="2"/>
      <c r="Q57" s="2"/>
    </row>
  </sheetData>
  <mergeCells count="3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4:C25"/>
    <mergeCell ref="B29:D29"/>
    <mergeCell ref="B30:D30"/>
    <mergeCell ref="B31:D31"/>
    <mergeCell ref="B32:D32"/>
    <mergeCell ref="B27:L27"/>
    <mergeCell ref="B20:D20"/>
    <mergeCell ref="B37:D37"/>
    <mergeCell ref="B38:D38"/>
    <mergeCell ref="B39:D39"/>
    <mergeCell ref="B40:D40"/>
    <mergeCell ref="B42:D42"/>
    <mergeCell ref="B43:D43"/>
    <mergeCell ref="B44:D44"/>
    <mergeCell ref="B45:D45"/>
    <mergeCell ref="B35:L35"/>
    <mergeCell ref="B21:D21"/>
    <mergeCell ref="B50:D50"/>
    <mergeCell ref="B51:D51"/>
    <mergeCell ref="B52:D52"/>
    <mergeCell ref="B53:D53"/>
    <mergeCell ref="B48:L48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43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44</v>
      </c>
      <c r="B10" s="1"/>
      <c r="C10" s="16"/>
      <c r="D10" s="1"/>
      <c r="E10" s="1"/>
      <c r="F10" s="1"/>
      <c r="G10" s="17"/>
      <c r="H10" s="1"/>
      <c r="I10" s="37" t="s">
        <v>45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387</v>
      </c>
      <c r="B11" s="1"/>
      <c r="C11" s="1"/>
      <c r="D11" s="1"/>
      <c r="E11" s="1"/>
      <c r="F11" s="1"/>
      <c r="G11" s="37"/>
      <c r="H11" s="1"/>
      <c r="I11" s="37" t="s">
        <v>47</v>
      </c>
      <c r="J11" s="38"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30">
        <f>AVERAGE(J56)</f>
        <v>0</v>
      </c>
      <c r="S11" s="30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7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48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49</v>
      </c>
      <c r="C19" s="40"/>
      <c r="D19" s="40"/>
      <c r="E19" s="40" t="s">
        <v>50</v>
      </c>
      <c r="F19" s="40"/>
      <c r="G19" s="41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2">
        <v>9</v>
      </c>
      <c r="C20" s="1"/>
      <c r="D20" s="1"/>
      <c r="E20" s="43" t="s">
        <v>103</v>
      </c>
      <c r="F20" s="1"/>
      <c r="G20" s="1"/>
      <c r="H20" s="1"/>
      <c r="I20" s="1"/>
      <c r="J20" s="1"/>
      <c r="K20" s="44">
        <v>0</v>
      </c>
      <c r="L20" s="44">
        <v>0</v>
      </c>
      <c r="M20" s="12"/>
      <c r="N20" s="2"/>
      <c r="O20" s="2"/>
      <c r="P20" s="2"/>
      <c r="Q20" s="2"/>
      <c r="S20" s="30">
        <f>S56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52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53</v>
      </c>
      <c r="C24" s="40" t="s">
        <v>49</v>
      </c>
      <c r="D24" s="40" t="s">
        <v>54</v>
      </c>
      <c r="E24" s="40" t="s">
        <v>50</v>
      </c>
      <c r="F24" s="40" t="s">
        <v>55</v>
      </c>
      <c r="G24" s="41" t="s">
        <v>56</v>
      </c>
      <c r="H24" s="22" t="s">
        <v>57</v>
      </c>
      <c r="I24" s="22" t="s">
        <v>58</v>
      </c>
      <c r="J24" s="22" t="s">
        <v>17</v>
      </c>
      <c r="K24" s="41" t="s">
        <v>59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5" t="s">
        <v>168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>
      <c r="A26" s="9"/>
      <c r="B26" s="47">
        <v>1</v>
      </c>
      <c r="C26" s="48" t="s">
        <v>388</v>
      </c>
      <c r="D26" s="48" t="s">
        <v>7</v>
      </c>
      <c r="E26" s="48" t="s">
        <v>389</v>
      </c>
      <c r="F26" s="48" t="s">
        <v>7</v>
      </c>
      <c r="G26" s="49" t="s">
        <v>83</v>
      </c>
      <c r="H26" s="50">
        <v>86</v>
      </c>
      <c r="I26" s="24">
        <v>0</v>
      </c>
      <c r="J26" s="51">
        <v>0</v>
      </c>
      <c r="K26" s="52">
        <v>0.20999999999999999</v>
      </c>
      <c r="L26" s="53">
        <v>0</v>
      </c>
      <c r="M26" s="12"/>
      <c r="N26" s="2"/>
      <c r="O26" s="2"/>
      <c r="P26" s="2"/>
      <c r="Q26" s="39">
        <f>IF(ISNUMBER(K26),IF(H26&gt;0,IF(I26&gt;0,J26,0),0),0)</f>
        <v>0</v>
      </c>
      <c r="R26" s="30">
        <f>IF(ISNUMBER(K26)=FALSE,J26,0)</f>
        <v>0</v>
      </c>
    </row>
    <row r="27">
      <c r="A27" s="9"/>
      <c r="B27" s="54" t="s">
        <v>64</v>
      </c>
      <c r="C27" s="1"/>
      <c r="D27" s="1"/>
      <c r="E27" s="55" t="s">
        <v>389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>
      <c r="A28" s="9"/>
      <c r="B28" s="54" t="s">
        <v>66</v>
      </c>
      <c r="C28" s="1"/>
      <c r="D28" s="1"/>
      <c r="E28" s="55" t="s">
        <v>390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>
      <c r="A29" s="9"/>
      <c r="B29" s="54" t="s">
        <v>68</v>
      </c>
      <c r="C29" s="1"/>
      <c r="D29" s="1"/>
      <c r="E29" s="55" t="s">
        <v>391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>
      <c r="A30" s="9"/>
      <c r="B30" s="56" t="s">
        <v>70</v>
      </c>
      <c r="C30" s="29"/>
      <c r="D30" s="29"/>
      <c r="E30" s="57" t="s">
        <v>71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>
      <c r="A31" s="9"/>
      <c r="B31" s="47">
        <v>2</v>
      </c>
      <c r="C31" s="48" t="s">
        <v>392</v>
      </c>
      <c r="D31" s="48" t="s">
        <v>7</v>
      </c>
      <c r="E31" s="48" t="s">
        <v>393</v>
      </c>
      <c r="F31" s="48" t="s">
        <v>7</v>
      </c>
      <c r="G31" s="49" t="s">
        <v>83</v>
      </c>
      <c r="H31" s="59">
        <v>86</v>
      </c>
      <c r="I31" s="60">
        <v>0</v>
      </c>
      <c r="J31" s="61">
        <v>0</v>
      </c>
      <c r="K31" s="62">
        <v>0.20999999999999999</v>
      </c>
      <c r="L31" s="63">
        <v>0</v>
      </c>
      <c r="M31" s="12"/>
      <c r="N31" s="2"/>
      <c r="O31" s="2"/>
      <c r="P31" s="2"/>
      <c r="Q31" s="39">
        <f>IF(ISNUMBER(K31),IF(H31&gt;0,IF(I31&gt;0,J31,0),0),0)</f>
        <v>0</v>
      </c>
      <c r="R31" s="30">
        <f>IF(ISNUMBER(K31)=FALSE,J31,0)</f>
        <v>0</v>
      </c>
    </row>
    <row r="32">
      <c r="A32" s="9"/>
      <c r="B32" s="54" t="s">
        <v>64</v>
      </c>
      <c r="C32" s="1"/>
      <c r="D32" s="1"/>
      <c r="E32" s="55" t="s">
        <v>394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>
      <c r="A33" s="9"/>
      <c r="B33" s="54" t="s">
        <v>66</v>
      </c>
      <c r="C33" s="1"/>
      <c r="D33" s="1"/>
      <c r="E33" s="55" t="s">
        <v>395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>
      <c r="A34" s="9"/>
      <c r="B34" s="54" t="s">
        <v>68</v>
      </c>
      <c r="C34" s="1"/>
      <c r="D34" s="1"/>
      <c r="E34" s="55" t="s">
        <v>396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>
      <c r="A35" s="9"/>
      <c r="B35" s="56" t="s">
        <v>70</v>
      </c>
      <c r="C35" s="29"/>
      <c r="D35" s="29"/>
      <c r="E35" s="57" t="s">
        <v>71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>
      <c r="A36" s="9"/>
      <c r="B36" s="47">
        <v>3</v>
      </c>
      <c r="C36" s="48" t="s">
        <v>397</v>
      </c>
      <c r="D36" s="48" t="s">
        <v>7</v>
      </c>
      <c r="E36" s="48" t="s">
        <v>398</v>
      </c>
      <c r="F36" s="48" t="s">
        <v>7</v>
      </c>
      <c r="G36" s="49" t="s">
        <v>83</v>
      </c>
      <c r="H36" s="59">
        <v>3</v>
      </c>
      <c r="I36" s="60">
        <v>0</v>
      </c>
      <c r="J36" s="61">
        <v>0</v>
      </c>
      <c r="K36" s="62">
        <v>0.20999999999999999</v>
      </c>
      <c r="L36" s="63">
        <v>0</v>
      </c>
      <c r="M36" s="12"/>
      <c r="N36" s="2"/>
      <c r="O36" s="2"/>
      <c r="P36" s="2"/>
      <c r="Q36" s="39">
        <f>IF(ISNUMBER(K36),IF(H36&gt;0,IF(I36&gt;0,J36,0),0),0)</f>
        <v>0</v>
      </c>
      <c r="R36" s="30">
        <f>IF(ISNUMBER(K36)=FALSE,J36,0)</f>
        <v>0</v>
      </c>
    </row>
    <row r="37">
      <c r="A37" s="9"/>
      <c r="B37" s="54" t="s">
        <v>64</v>
      </c>
      <c r="C37" s="1"/>
      <c r="D37" s="1"/>
      <c r="E37" s="55" t="s">
        <v>399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>
      <c r="A38" s="9"/>
      <c r="B38" s="54" t="s">
        <v>66</v>
      </c>
      <c r="C38" s="1"/>
      <c r="D38" s="1"/>
      <c r="E38" s="55" t="s">
        <v>400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>
      <c r="A39" s="9"/>
      <c r="B39" s="54" t="s">
        <v>68</v>
      </c>
      <c r="C39" s="1"/>
      <c r="D39" s="1"/>
      <c r="E39" s="55" t="s">
        <v>401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>
      <c r="A40" s="9"/>
      <c r="B40" s="56" t="s">
        <v>70</v>
      </c>
      <c r="C40" s="29"/>
      <c r="D40" s="29"/>
      <c r="E40" s="57" t="s">
        <v>71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>
      <c r="A41" s="9"/>
      <c r="B41" s="47">
        <v>4</v>
      </c>
      <c r="C41" s="48" t="s">
        <v>402</v>
      </c>
      <c r="D41" s="48" t="s">
        <v>7</v>
      </c>
      <c r="E41" s="48" t="s">
        <v>403</v>
      </c>
      <c r="F41" s="48" t="s">
        <v>7</v>
      </c>
      <c r="G41" s="49" t="s">
        <v>83</v>
      </c>
      <c r="H41" s="59">
        <v>3</v>
      </c>
      <c r="I41" s="60">
        <v>0</v>
      </c>
      <c r="J41" s="61">
        <v>0</v>
      </c>
      <c r="K41" s="62">
        <v>0.20999999999999999</v>
      </c>
      <c r="L41" s="63">
        <v>0</v>
      </c>
      <c r="M41" s="12"/>
      <c r="N41" s="2"/>
      <c r="O41" s="2"/>
      <c r="P41" s="2"/>
      <c r="Q41" s="39">
        <f>IF(ISNUMBER(K41),IF(H41&gt;0,IF(I41&gt;0,J41,0),0),0)</f>
        <v>0</v>
      </c>
      <c r="R41" s="30">
        <f>IF(ISNUMBER(K41)=FALSE,J41,0)</f>
        <v>0</v>
      </c>
    </row>
    <row r="42">
      <c r="A42" s="9"/>
      <c r="B42" s="54" t="s">
        <v>64</v>
      </c>
      <c r="C42" s="1"/>
      <c r="D42" s="1"/>
      <c r="E42" s="55" t="s">
        <v>404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>
      <c r="A43" s="9"/>
      <c r="B43" s="54" t="s">
        <v>66</v>
      </c>
      <c r="C43" s="1"/>
      <c r="D43" s="1"/>
      <c r="E43" s="55" t="s">
        <v>400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>
      <c r="A44" s="9"/>
      <c r="B44" s="54" t="s">
        <v>68</v>
      </c>
      <c r="C44" s="1"/>
      <c r="D44" s="1"/>
      <c r="E44" s="55" t="s">
        <v>405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>
      <c r="A45" s="9"/>
      <c r="B45" s="56" t="s">
        <v>70</v>
      </c>
      <c r="C45" s="29"/>
      <c r="D45" s="29"/>
      <c r="E45" s="57" t="s">
        <v>71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>
      <c r="A46" s="9"/>
      <c r="B46" s="47">
        <v>5</v>
      </c>
      <c r="C46" s="48" t="s">
        <v>406</v>
      </c>
      <c r="D46" s="48"/>
      <c r="E46" s="48" t="s">
        <v>407</v>
      </c>
      <c r="F46" s="48" t="s">
        <v>7</v>
      </c>
      <c r="G46" s="49" t="s">
        <v>126</v>
      </c>
      <c r="H46" s="59">
        <v>1170.5129999999999</v>
      </c>
      <c r="I46" s="60">
        <v>0</v>
      </c>
      <c r="J46" s="61">
        <v>0</v>
      </c>
      <c r="K46" s="62">
        <v>0.20999999999999999</v>
      </c>
      <c r="L46" s="63">
        <v>0</v>
      </c>
      <c r="M46" s="12"/>
      <c r="N46" s="2"/>
      <c r="O46" s="2"/>
      <c r="P46" s="2"/>
      <c r="Q46" s="39">
        <f>IF(ISNUMBER(K46),IF(H46&gt;0,IF(I46&gt;0,J46,0),0),0)</f>
        <v>0</v>
      </c>
      <c r="R46" s="30">
        <f>IF(ISNUMBER(K46)=FALSE,J46,0)</f>
        <v>0</v>
      </c>
    </row>
    <row r="47">
      <c r="A47" s="9"/>
      <c r="B47" s="54" t="s">
        <v>64</v>
      </c>
      <c r="C47" s="1"/>
      <c r="D47" s="1"/>
      <c r="E47" s="55" t="s">
        <v>7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>
      <c r="A48" s="9"/>
      <c r="B48" s="54" t="s">
        <v>66</v>
      </c>
      <c r="C48" s="1"/>
      <c r="D48" s="1"/>
      <c r="E48" s="55" t="s">
        <v>408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>
      <c r="A49" s="9"/>
      <c r="B49" s="54" t="s">
        <v>68</v>
      </c>
      <c r="C49" s="1"/>
      <c r="D49" s="1"/>
      <c r="E49" s="55" t="s">
        <v>409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>
      <c r="A50" s="9"/>
      <c r="B50" s="56" t="s">
        <v>70</v>
      </c>
      <c r="C50" s="29"/>
      <c r="D50" s="29"/>
      <c r="E50" s="57" t="s">
        <v>71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>
      <c r="A51" s="9"/>
      <c r="B51" s="47">
        <v>6</v>
      </c>
      <c r="C51" s="48" t="s">
        <v>410</v>
      </c>
      <c r="D51" s="48" t="s">
        <v>7</v>
      </c>
      <c r="E51" s="48" t="s">
        <v>411</v>
      </c>
      <c r="F51" s="48" t="s">
        <v>7</v>
      </c>
      <c r="G51" s="49" t="s">
        <v>126</v>
      </c>
      <c r="H51" s="59">
        <v>1170.5129999999999</v>
      </c>
      <c r="I51" s="60">
        <v>0</v>
      </c>
      <c r="J51" s="61">
        <v>0</v>
      </c>
      <c r="K51" s="62">
        <v>0.20999999999999999</v>
      </c>
      <c r="L51" s="63">
        <v>0</v>
      </c>
      <c r="M51" s="12"/>
      <c r="N51" s="2"/>
      <c r="O51" s="2"/>
      <c r="P51" s="2"/>
      <c r="Q51" s="39">
        <f>IF(ISNUMBER(K51),IF(H51&gt;0,IF(I51&gt;0,J51,0),0),0)</f>
        <v>0</v>
      </c>
      <c r="R51" s="30">
        <f>IF(ISNUMBER(K51)=FALSE,J51,0)</f>
        <v>0</v>
      </c>
    </row>
    <row r="52">
      <c r="A52" s="9"/>
      <c r="B52" s="54" t="s">
        <v>64</v>
      </c>
      <c r="C52" s="1"/>
      <c r="D52" s="1"/>
      <c r="E52" s="55" t="s">
        <v>412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>
      <c r="A53" s="9"/>
      <c r="B53" s="54" t="s">
        <v>66</v>
      </c>
      <c r="C53" s="1"/>
      <c r="D53" s="1"/>
      <c r="E53" s="55" t="s">
        <v>408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>
      <c r="A54" s="9"/>
      <c r="B54" s="54" t="s">
        <v>68</v>
      </c>
      <c r="C54" s="1"/>
      <c r="D54" s="1"/>
      <c r="E54" s="55" t="s">
        <v>413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thickBot="1">
      <c r="A55" s="9"/>
      <c r="B55" s="56" t="s">
        <v>70</v>
      </c>
      <c r="C55" s="29"/>
      <c r="D55" s="29"/>
      <c r="E55" s="57" t="s">
        <v>71</v>
      </c>
      <c r="F55" s="29"/>
      <c r="G55" s="29"/>
      <c r="H55" s="58"/>
      <c r="I55" s="29"/>
      <c r="J55" s="58"/>
      <c r="K55" s="29"/>
      <c r="L55" s="29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4">
        <v>9</v>
      </c>
      <c r="D56" s="1"/>
      <c r="E56" s="64" t="s">
        <v>103</v>
      </c>
      <c r="F56" s="1"/>
      <c r="G56" s="65" t="s">
        <v>93</v>
      </c>
      <c r="H56" s="66">
        <v>0</v>
      </c>
      <c r="I56" s="65" t="s">
        <v>94</v>
      </c>
      <c r="J56" s="67">
        <f>(L56-H56)</f>
        <v>0</v>
      </c>
      <c r="K56" s="65" t="s">
        <v>95</v>
      </c>
      <c r="L56" s="68">
        <v>0</v>
      </c>
      <c r="M56" s="12"/>
      <c r="N56" s="2"/>
      <c r="O56" s="2"/>
      <c r="P56" s="2"/>
      <c r="Q56" s="39">
        <f>0+Q26+Q31+Q36+Q41+Q46+Q51</f>
        <v>0</v>
      </c>
      <c r="R56" s="30">
        <f>0+R26+R31+R36+R41+R46+R51</f>
        <v>0</v>
      </c>
      <c r="S56" s="69">
        <f>Q56*(1+J56)+R56</f>
        <v>0</v>
      </c>
    </row>
    <row r="57" thickTop="1" thickBot="1" ht="25" customHeight="1">
      <c r="A57" s="9"/>
      <c r="B57" s="70"/>
      <c r="C57" s="70"/>
      <c r="D57" s="70"/>
      <c r="E57" s="70"/>
      <c r="F57" s="70"/>
      <c r="G57" s="71" t="s">
        <v>96</v>
      </c>
      <c r="H57" s="72">
        <v>0</v>
      </c>
      <c r="I57" s="71" t="s">
        <v>97</v>
      </c>
      <c r="J57" s="73">
        <v>0</v>
      </c>
      <c r="K57" s="71" t="s">
        <v>98</v>
      </c>
      <c r="L57" s="74">
        <v>0</v>
      </c>
      <c r="M57" s="12"/>
      <c r="N57" s="2"/>
      <c r="O57" s="2"/>
      <c r="P57" s="2"/>
      <c r="Q57" s="2"/>
    </row>
    <row r="58">
      <c r="A58" s="13"/>
      <c r="B58" s="4"/>
      <c r="C58" s="4"/>
      <c r="D58" s="4"/>
      <c r="E58" s="4"/>
      <c r="F58" s="4"/>
      <c r="G58" s="4"/>
      <c r="H58" s="75"/>
      <c r="I58" s="4"/>
      <c r="J58" s="75"/>
      <c r="K58" s="4"/>
      <c r="L58" s="4"/>
      <c r="M58" s="14"/>
      <c r="N58" s="2"/>
      <c r="O58" s="2"/>
      <c r="P58" s="2"/>
      <c r="Q58" s="2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2"/>
      <c r="O59" s="2"/>
      <c r="P59" s="2"/>
      <c r="Q59" s="2"/>
    </row>
  </sheetData>
  <mergeCells count="3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2025-05-15T07:23:25Z</dcterms:modified>
</cp:coreProperties>
</file>